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725" windowWidth="19320" windowHeight="12330"/>
  </bookViews>
  <sheets>
    <sheet name="Krycí list" sheetId="1" r:id="rId1"/>
    <sheet name="Rekapitulace" sheetId="2" r:id="rId2"/>
    <sheet name="Rozpocet" sheetId="3" r:id="rId3"/>
    <sheet name="#Figury" sheetId="4" state="hidden" r:id="rId4"/>
  </sheets>
  <calcPr calcId="125725"/>
</workbook>
</file>

<file path=xl/calcChain.xml><?xml version="1.0" encoding="utf-8"?>
<calcChain xmlns="http://schemas.openxmlformats.org/spreadsheetml/2006/main">
  <c r="B18" i="2"/>
  <c r="B17"/>
  <c r="B16"/>
  <c r="B15"/>
  <c r="B14"/>
  <c r="F38" i="3"/>
  <c r="F39"/>
  <c r="F40"/>
  <c r="F37"/>
  <c r="F28"/>
  <c r="F29"/>
  <c r="F30"/>
  <c r="F31"/>
  <c r="F22"/>
  <c r="F23"/>
  <c r="F24"/>
  <c r="F25"/>
  <c r="F21"/>
  <c r="F16"/>
  <c r="F17"/>
  <c r="F18"/>
  <c r="F19"/>
  <c r="F15"/>
  <c r="F34"/>
  <c r="F35"/>
  <c r="F33"/>
  <c r="F32"/>
  <c r="F27"/>
  <c r="F26"/>
  <c r="C16" i="2"/>
  <c r="R45" i="1"/>
  <c r="R43"/>
  <c r="R44" s="1"/>
  <c r="E45"/>
  <c r="E43"/>
  <c r="E42"/>
  <c r="E41"/>
  <c r="E40"/>
  <c r="B5" i="2"/>
  <c r="B4"/>
  <c r="B3"/>
  <c r="B2"/>
  <c r="B2" i="3" s="1"/>
  <c r="E35" i="1"/>
  <c r="J35"/>
  <c r="R35"/>
  <c r="P38"/>
  <c r="P39"/>
  <c r="P40"/>
  <c r="P41"/>
  <c r="P42"/>
  <c r="J44"/>
  <c r="K45"/>
  <c r="H15" i="3"/>
  <c r="H16"/>
  <c r="H17"/>
  <c r="H18"/>
  <c r="H20"/>
  <c r="D18" i="2"/>
  <c r="J15" i="3"/>
  <c r="J16"/>
  <c r="J17"/>
  <c r="J18"/>
  <c r="J20"/>
  <c r="E18" i="2"/>
  <c r="F14" i="3"/>
  <c r="C14" i="2"/>
  <c r="F20" i="3"/>
  <c r="C15" i="2"/>
  <c r="F36" i="3"/>
  <c r="C18" i="2"/>
  <c r="J14" i="3"/>
  <c r="E14" i="2"/>
  <c r="H14" i="3"/>
  <c r="D14" i="2"/>
  <c r="H41" i="3"/>
  <c r="D19" i="2"/>
  <c r="J41" i="3"/>
  <c r="E19" i="2"/>
  <c r="R48" i="1"/>
  <c r="S48"/>
  <c r="C19" i="2"/>
  <c r="E38" i="1" s="1"/>
  <c r="E44" s="1"/>
  <c r="C17" i="2"/>
  <c r="F41" i="3"/>
  <c r="S47" i="1" l="1"/>
  <c r="R47"/>
  <c r="O49" l="1"/>
  <c r="S49" l="1"/>
  <c r="R49"/>
  <c r="R50" s="1"/>
</calcChain>
</file>

<file path=xl/sharedStrings.xml><?xml version="1.0" encoding="utf-8"?>
<sst xmlns="http://schemas.openxmlformats.org/spreadsheetml/2006/main" count="199" uniqueCount="132">
  <si>
    <t>KRYCÍ LIST ROZPOČTU</t>
  </si>
  <si>
    <t>Název stavby</t>
  </si>
  <si>
    <t>JKSO</t>
  </si>
  <si>
    <t xml:space="preserve"> </t>
  </si>
  <si>
    <t>Kód stavby</t>
  </si>
  <si>
    <t>2015671</t>
  </si>
  <si>
    <t>Název objektu</t>
  </si>
  <si>
    <t>EČO</t>
  </si>
  <si>
    <t>Kód objektu</t>
  </si>
  <si>
    <t>Název části</t>
  </si>
  <si>
    <t>Místo</t>
  </si>
  <si>
    <t>Karviná</t>
  </si>
  <si>
    <t>Kód části</t>
  </si>
  <si>
    <t>Název podčásti</t>
  </si>
  <si>
    <t>Kód podčásti</t>
  </si>
  <si>
    <t>IČ</t>
  </si>
  <si>
    <t>DIČ</t>
  </si>
  <si>
    <t>Objednatel</t>
  </si>
  <si>
    <t>Projektant</t>
  </si>
  <si>
    <t>Zhotovitel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</si>
  <si>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</si>
  <si>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</si>
  <si>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</si>
  <si>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</si>
  <si>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</si>
  <si>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</si>
  <si>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</si>
  <si>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</si>
  <si>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</si>
  <si>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</si>
  <si>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</si>
  <si>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</si>
  <si>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</si>
  <si>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</si>
  <si>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</si>
  <si>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</si>
  <si>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</si>
  <si>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Vedlejší rozpočtové náklady</t>
  </si>
  <si>
    <t>HSV</t>
  </si>
  <si>
    <t>Dodávky</t>
  </si>
  <si>
    <t>Práce přesčas</t>
  </si>
  <si>
    <t>Zařízení staveniště</t>
  </si>
  <si>
    <t>%</t>
  </si>
  <si>
    <t>Montáž</t>
  </si>
  <si>
    <t>Bez pevné podl.</t>
  </si>
  <si>
    <t>Projektové práce</t>
  </si>
  <si>
    <t>PSV</t>
  </si>
  <si>
    <t>Kulturní památka</t>
  </si>
  <si>
    <t>Územní vlivy</t>
  </si>
  <si>
    <t>Provozní vlivy</t>
  </si>
  <si>
    <t>"M"</t>
  </si>
  <si>
    <t>Ostatní</t>
  </si>
  <si>
    <t>VRN z rozpočtu</t>
  </si>
  <si>
    <t>ZRN (ř. 1-6)</t>
  </si>
  <si>
    <t>DN (ř. 8-11)</t>
  </si>
  <si>
    <t>VRN (ř. 13-18)</t>
  </si>
  <si>
    <t>HZS</t>
  </si>
  <si>
    <t>Kompl. činnost</t>
  </si>
  <si>
    <t>Ostatní náklady</t>
  </si>
  <si>
    <t>D</t>
  </si>
  <si>
    <t>Celkové náklady</t>
  </si>
  <si>
    <t>Součet 7, 12, 19-22</t>
  </si>
  <si>
    <t>Datum a podpis</t>
  </si>
  <si>
    <t>Razítko</t>
  </si>
  <si>
    <t>DPH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</si>
  <si>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</si>
  <si>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</si>
  <si>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</si>
  <si>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</si>
  <si>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</si>
  <si>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</si>
  <si>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ROZPOČTU</t>
  </si>
  <si>
    <t>Stavba:</t>
  </si>
  <si>
    <t>Objekt:</t>
  </si>
  <si>
    <t>Část:</t>
  </si>
  <si>
    <t xml:space="preserve">JKSO: </t>
  </si>
  <si>
    <t>Objednatel:</t>
  </si>
  <si>
    <t>Zhotovitel:</t>
  </si>
  <si>
    <t>Datum:</t>
  </si>
  <si>
    <t>Kód</t>
  </si>
  <si>
    <t>Popis</t>
  </si>
  <si>
    <t>Cena celkem</t>
  </si>
  <si>
    <t>Hmotnost celkem</t>
  </si>
  <si>
    <t>Suť celkem</t>
  </si>
  <si>
    <t>Celkem</t>
  </si>
  <si>
    <t>ROZPOČET</t>
  </si>
  <si>
    <t>JKSO:</t>
  </si>
  <si>
    <t>P.Č.</t>
  </si>
  <si>
    <t>MJ</t>
  </si>
  <si>
    <t>Množství celkem</t>
  </si>
  <si>
    <t>Cena jednotková</t>
  </si>
  <si>
    <t>Hmotnost</t>
  </si>
  <si>
    <t>Hmotnost sutě</t>
  </si>
  <si>
    <t>Hmotnost sutě celkem</t>
  </si>
  <si>
    <t>Sazba DPH</t>
  </si>
  <si>
    <t>Typ položky</t>
  </si>
  <si>
    <t>Úroveň</t>
  </si>
  <si>
    <t>Dodavatel</t>
  </si>
  <si>
    <t>Komunikace pozemní</t>
  </si>
  <si>
    <t>1</t>
  </si>
  <si>
    <t>Podklad z asfaltového recyklátu tl 80 mm</t>
  </si>
  <si>
    <t>m2</t>
  </si>
  <si>
    <t>2</t>
  </si>
  <si>
    <t>Asfaltový beton vrstva podkladní ACP 16 (obalované kamenivo OKS) tl 50 mm š do 3 m</t>
  </si>
  <si>
    <t>Postřik živičný spojovací z asfaltu v množství do 0,70 kg/m2</t>
  </si>
  <si>
    <t>Asfaltový beton vrstva obrusná ACO 11 (ABS) tř. I tl 40 mm š do 3 m z nemodifikovaného asfaltu</t>
  </si>
  <si>
    <t>Ostatní konstrukce a práce, bourání</t>
  </si>
  <si>
    <t>bm</t>
  </si>
  <si>
    <t>MŠ Na Kopci - hrací prvky, chodníky</t>
  </si>
  <si>
    <t>ZŠ Borovského</t>
  </si>
  <si>
    <t>Pokládka zahradních obrub včetně dodávky a betonového lože</t>
  </si>
  <si>
    <t xml:space="preserve">Odvoz </t>
  </si>
  <si>
    <t>t</t>
  </si>
  <si>
    <t>ks</t>
  </si>
  <si>
    <t>Šeptanda, 1 pár vč. 10m hadice</t>
  </si>
  <si>
    <t>Doprava</t>
  </si>
  <si>
    <t>Chodník ze zámkové dlažby</t>
  </si>
  <si>
    <t>Dopadové plochy</t>
  </si>
  <si>
    <t>Herní prvky</t>
  </si>
  <si>
    <t>Likvidace - Skládkovné</t>
  </si>
  <si>
    <t>m3</t>
  </si>
  <si>
    <t>Výkop dopadové plochy a přemístění výkopu z dopadové plochy do vybouraných ostatních asfaltových ploch včetně rozprostření ornice</t>
  </si>
  <si>
    <t>Terenní úpravy, výsev trávy (pás 0,5m okolo obrub a 70m2 ostatní plocha)</t>
  </si>
  <si>
    <t>Vybourání stávajícího asfaltu, včetně ploch, které budou zatravněny 90m2 + 70m2</t>
  </si>
  <si>
    <t>Výkop pro konstrukční vrstvy hl 0,5m a přemístění výkopu z dopadové plochy do vybouraných ostatních asfaltových ploch včetně rozprostření ornice</t>
  </si>
  <si>
    <t>Konstrukční vrstvy pod dlažbu se zhutněním</t>
  </si>
  <si>
    <t>Dlažba zámková bez fazety, šedá (chodník šíře 1m)</t>
  </si>
  <si>
    <t>Pokládka dlažby zámkové</t>
  </si>
  <si>
    <t>Plastový obrubník pro oddělení kačírku na dopadové ploše a travnaté plochy</t>
  </si>
  <si>
    <t>D + M Geotextilie</t>
  </si>
  <si>
    <t>Kačírek pro dopadovou plochu, min vrstva 0,3m, frakce 4-8mm</t>
  </si>
  <si>
    <t>Herní sestava s nerezovou skluzavkou</t>
  </si>
</sst>
</file>

<file path=xl/styles.xml><?xml version="1.0" encoding="utf-8"?>
<styleSheet xmlns="http://schemas.openxmlformats.org/spreadsheetml/2006/main">
  <numFmts count="7">
    <numFmt numFmtId="164" formatCode="####;\-####"/>
    <numFmt numFmtId="165" formatCode="#,##0;\-#,##0"/>
    <numFmt numFmtId="166" formatCode="#,##0.00;\-#,##0.00"/>
    <numFmt numFmtId="167" formatCode="#,##0.0000;\-#,##0.0000"/>
    <numFmt numFmtId="168" formatCode="#,##0.000;\-#,##0.000"/>
    <numFmt numFmtId="169" formatCode="#,##0.00000;\-#,##0.00000"/>
    <numFmt numFmtId="170" formatCode="#,##0.0;\-#,##0.0"/>
  </numFmts>
  <fonts count="19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"/>
      <charset val="110"/>
    </font>
    <font>
      <sz val="7"/>
      <name val="Arial CE"/>
      <charset val="110"/>
    </font>
    <font>
      <b/>
      <sz val="10"/>
      <name val="Arial"/>
      <charset val="110"/>
    </font>
    <font>
      <sz val="10"/>
      <name val="Arial CE"/>
      <charset val="110"/>
    </font>
    <font>
      <b/>
      <sz val="12"/>
      <name val="Arial"/>
      <charset val="110"/>
    </font>
    <font>
      <b/>
      <sz val="8"/>
      <name val="Arial"/>
      <charset val="110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sz val="8"/>
      <color indexed="9"/>
      <name val="Arial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20"/>
      <name val="Arial"/>
      <charset val="110"/>
    </font>
    <font>
      <b/>
      <u/>
      <sz val="8"/>
      <name val="Arial"/>
      <charset val="110"/>
    </font>
    <font>
      <b/>
      <u/>
      <sz val="8"/>
      <color indexed="10"/>
      <name val="Arial"/>
      <charset val="110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73">
    <xf numFmtId="0" fontId="0" fillId="0" borderId="0" xfId="0" applyAlignment="1">
      <alignment vertical="top"/>
      <protection locked="0"/>
    </xf>
    <xf numFmtId="0" fontId="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164" fontId="3" fillId="0" borderId="9" xfId="0" applyNumberFormat="1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164" fontId="3" fillId="0" borderId="16" xfId="0" applyNumberFormat="1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164" fontId="3" fillId="0" borderId="17" xfId="0" applyNumberFormat="1" applyFont="1" applyBorder="1" applyAlignment="1" applyProtection="1">
      <alignment horizontal="right" vertical="center"/>
    </xf>
    <xf numFmtId="49" fontId="3" fillId="0" borderId="14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65" fontId="0" fillId="0" borderId="29" xfId="0" applyNumberFormat="1" applyFont="1" applyBorder="1" applyAlignment="1" applyProtection="1">
      <alignment horizontal="right" vertical="center"/>
    </xf>
    <xf numFmtId="165" fontId="0" fillId="0" borderId="30" xfId="0" applyNumberFormat="1" applyFont="1" applyBorder="1" applyAlignment="1" applyProtection="1">
      <alignment horizontal="right" vertical="center"/>
    </xf>
    <xf numFmtId="165" fontId="7" fillId="0" borderId="31" xfId="0" applyNumberFormat="1" applyFont="1" applyBorder="1" applyAlignment="1" applyProtection="1">
      <alignment horizontal="right" vertical="center"/>
    </xf>
    <xf numFmtId="166" fontId="7" fillId="0" borderId="32" xfId="0" applyNumberFormat="1" applyFont="1" applyBorder="1" applyAlignment="1" applyProtection="1">
      <alignment horizontal="right" vertical="center"/>
    </xf>
    <xf numFmtId="165" fontId="0" fillId="0" borderId="31" xfId="0" applyNumberFormat="1" applyFont="1" applyBorder="1" applyAlignment="1" applyProtection="1">
      <alignment horizontal="right" vertical="center"/>
    </xf>
    <xf numFmtId="165" fontId="0" fillId="0" borderId="32" xfId="0" applyNumberFormat="1" applyFont="1" applyBorder="1" applyAlignment="1" applyProtection="1">
      <alignment horizontal="right" vertical="center"/>
    </xf>
    <xf numFmtId="165" fontId="7" fillId="0" borderId="30" xfId="0" applyNumberFormat="1" applyFont="1" applyBorder="1" applyAlignment="1" applyProtection="1">
      <alignment horizontal="right" vertical="center"/>
    </xf>
    <xf numFmtId="166" fontId="7" fillId="0" borderId="30" xfId="0" applyNumberFormat="1" applyFont="1" applyBorder="1" applyAlignment="1" applyProtection="1">
      <alignment horizontal="right" vertical="center"/>
    </xf>
    <xf numFmtId="165" fontId="0" fillId="0" borderId="33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166" fontId="7" fillId="0" borderId="15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166" fontId="0" fillId="0" borderId="15" xfId="0" applyNumberFormat="1" applyFont="1" applyBorder="1" applyAlignment="1" applyProtection="1">
      <alignment horizontal="right" vertical="center"/>
    </xf>
    <xf numFmtId="165" fontId="0" fillId="0" borderId="16" xfId="0" applyNumberFormat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left" vertical="center"/>
    </xf>
    <xf numFmtId="166" fontId="7" fillId="0" borderId="21" xfId="0" applyNumberFormat="1" applyFont="1" applyBorder="1" applyAlignment="1" applyProtection="1">
      <alignment horizontal="right" vertical="center"/>
    </xf>
    <xf numFmtId="166" fontId="0" fillId="0" borderId="21" xfId="0" applyNumberFormat="1" applyFont="1" applyBorder="1" applyAlignment="1" applyProtection="1">
      <alignment horizontal="right" vertical="center"/>
    </xf>
    <xf numFmtId="165" fontId="0" fillId="0" borderId="23" xfId="0" applyNumberFormat="1" applyFont="1" applyBorder="1" applyAlignment="1" applyProtection="1">
      <alignment horizontal="right" vertical="center"/>
    </xf>
    <xf numFmtId="0" fontId="2" fillId="0" borderId="37" xfId="0" applyFont="1" applyBorder="1" applyAlignment="1" applyProtection="1">
      <alignment horizontal="left" vertical="center"/>
    </xf>
    <xf numFmtId="164" fontId="2" fillId="0" borderId="38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166" fontId="7" fillId="0" borderId="39" xfId="0" applyNumberFormat="1" applyFont="1" applyBorder="1" applyAlignment="1" applyProtection="1">
      <alignment horizontal="right" vertical="center"/>
    </xf>
    <xf numFmtId="166" fontId="7" fillId="0" borderId="22" xfId="0" applyNumberFormat="1" applyFont="1" applyBorder="1" applyAlignment="1" applyProtection="1">
      <alignment horizontal="right" vertical="center"/>
    </xf>
    <xf numFmtId="165" fontId="11" fillId="0" borderId="5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40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167" fontId="12" fillId="0" borderId="23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165" fontId="3" fillId="0" borderId="18" xfId="0" applyNumberFormat="1" applyFont="1" applyBorder="1" applyAlignment="1" applyProtection="1">
      <alignment horizontal="right" vertical="center"/>
    </xf>
    <xf numFmtId="166" fontId="3" fillId="0" borderId="15" xfId="0" applyNumberFormat="1" applyFont="1" applyBorder="1" applyAlignment="1" applyProtection="1">
      <alignment horizontal="right" vertical="center"/>
    </xf>
    <xf numFmtId="166" fontId="7" fillId="0" borderId="18" xfId="0" applyNumberFormat="1" applyFont="1" applyBorder="1" applyAlignment="1" applyProtection="1">
      <alignment horizontal="right" vertical="center"/>
    </xf>
    <xf numFmtId="167" fontId="12" fillId="0" borderId="43" xfId="0" applyNumberFormat="1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center"/>
    </xf>
    <xf numFmtId="165" fontId="3" fillId="0" borderId="15" xfId="0" applyNumberFormat="1" applyFont="1" applyBorder="1" applyAlignment="1" applyProtection="1">
      <alignment horizontal="right" vertical="center"/>
    </xf>
    <xf numFmtId="167" fontId="12" fillId="0" borderId="35" xfId="0" applyNumberFormat="1" applyFont="1" applyBorder="1" applyAlignment="1" applyProtection="1">
      <alignment horizontal="right" vertical="center"/>
    </xf>
    <xf numFmtId="0" fontId="6" fillId="0" borderId="32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 vertical="center"/>
    </xf>
    <xf numFmtId="166" fontId="13" fillId="0" borderId="46" xfId="0" applyNumberFormat="1" applyFont="1" applyBorder="1" applyAlignment="1" applyProtection="1">
      <alignment horizontal="right" vertical="center"/>
    </xf>
    <xf numFmtId="0" fontId="2" fillId="0" borderId="47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/>
    </xf>
    <xf numFmtId="0" fontId="2" fillId="0" borderId="48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</xf>
    <xf numFmtId="0" fontId="3" fillId="3" borderId="51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8" xfId="0" applyNumberFormat="1" applyFont="1" applyFill="1" applyBorder="1" applyAlignment="1" applyProtection="1">
      <alignment horizontal="center" vertical="center"/>
    </xf>
    <xf numFmtId="164" fontId="3" fillId="3" borderId="52" xfId="0" applyNumberFormat="1" applyFont="1" applyFill="1" applyBorder="1" applyAlignment="1" applyProtection="1">
      <alignment horizontal="center" vertical="center"/>
    </xf>
    <xf numFmtId="164" fontId="3" fillId="3" borderId="53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left"/>
    </xf>
    <xf numFmtId="0" fontId="0" fillId="2" borderId="22" xfId="0" applyFont="1" applyFill="1" applyBorder="1" applyAlignment="1" applyProtection="1">
      <alignment horizontal="left"/>
    </xf>
    <xf numFmtId="0" fontId="0" fillId="2" borderId="23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6" fontId="16" fillId="0" borderId="0" xfId="0" applyNumberFormat="1" applyFont="1" applyAlignment="1" applyProtection="1">
      <alignment horizontal="right" vertical="center"/>
    </xf>
    <xf numFmtId="168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6" fontId="18" fillId="0" borderId="0" xfId="0" applyNumberFormat="1" applyFont="1" applyAlignment="1" applyProtection="1">
      <alignment horizontal="right" vertical="center"/>
    </xf>
    <xf numFmtId="168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/>
    </xf>
    <xf numFmtId="164" fontId="2" fillId="3" borderId="31" xfId="0" applyNumberFormat="1" applyFont="1" applyFill="1" applyBorder="1" applyAlignment="1" applyProtection="1">
      <alignment horizontal="center" vertical="center"/>
    </xf>
    <xf numFmtId="164" fontId="2" fillId="3" borderId="32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169" fontId="2" fillId="0" borderId="0" xfId="0" applyNumberFormat="1" applyFont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 vertical="center"/>
    </xf>
    <xf numFmtId="168" fontId="2" fillId="0" borderId="0" xfId="0" applyNumberFormat="1" applyFont="1" applyAlignment="1" applyProtection="1">
      <alignment horizontal="right" vertical="center"/>
    </xf>
    <xf numFmtId="170" fontId="2" fillId="0" borderId="0" xfId="0" applyNumberFormat="1" applyFont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right" vertical="center"/>
    </xf>
    <xf numFmtId="14" fontId="3" fillId="2" borderId="0" xfId="0" applyNumberFormat="1" applyFont="1" applyFill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164" fontId="3" fillId="0" borderId="9" xfId="0" applyNumberFormat="1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left" vertical="center"/>
    </xf>
    <xf numFmtId="164" fontId="3" fillId="0" borderId="13" xfId="0" applyNumberFormat="1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top" wrapText="1"/>
    </xf>
    <xf numFmtId="164" fontId="3" fillId="0" borderId="19" xfId="0" applyNumberFormat="1" applyFont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tabSelected="1" topLeftCell="A2" workbookViewId="0">
      <selection activeCell="R31" sqref="R31"/>
    </sheetView>
  </sheetViews>
  <sheetFormatPr defaultRowHeight="12.6" customHeight="1"/>
  <cols>
    <col min="1" max="1" width="2.42578125" style="2" customWidth="1"/>
    <col min="2" max="2" width="1.85546875" style="2" customWidth="1"/>
    <col min="3" max="3" width="2.7109375" style="2" customWidth="1"/>
    <col min="4" max="4" width="6.85546875" style="2" customWidth="1"/>
    <col min="5" max="5" width="13.5703125" style="2" customWidth="1"/>
    <col min="6" max="6" width="0.5703125" style="2" customWidth="1"/>
    <col min="7" max="7" width="2.5703125" style="2" customWidth="1"/>
    <col min="8" max="8" width="2.7109375" style="2" customWidth="1"/>
    <col min="9" max="9" width="9.7109375" style="2" customWidth="1"/>
    <col min="10" max="10" width="13.5703125" style="2" customWidth="1"/>
    <col min="11" max="11" width="0.7109375" style="2" customWidth="1"/>
    <col min="12" max="12" width="2.42578125" style="2" customWidth="1"/>
    <col min="13" max="13" width="2.85546875" style="2" customWidth="1"/>
    <col min="14" max="14" width="2" style="2" customWidth="1"/>
    <col min="15" max="15" width="12.7109375" style="2" customWidth="1"/>
    <col min="16" max="16" width="2.85546875" style="2" customWidth="1"/>
    <col min="17" max="17" width="2" style="2" customWidth="1"/>
    <col min="18" max="18" width="13.5703125" style="2" customWidth="1"/>
    <col min="19" max="19" width="0.5703125" style="2" customWidth="1"/>
    <col min="20" max="16384" width="9.140625" style="2"/>
  </cols>
  <sheetData>
    <row r="1" spans="1:19" ht="12" hidden="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2.9" customHeight="1">
      <c r="A2" s="3"/>
      <c r="B2" s="4"/>
      <c r="C2" s="4"/>
      <c r="D2" s="4"/>
      <c r="E2" s="4"/>
      <c r="F2" s="4"/>
      <c r="G2" s="6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ht="12" hidden="1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7.9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24" customHeight="1">
      <c r="A5" s="13"/>
      <c r="B5" s="14" t="s">
        <v>1</v>
      </c>
      <c r="C5" s="14"/>
      <c r="D5" s="14"/>
      <c r="E5" s="163" t="s">
        <v>108</v>
      </c>
      <c r="F5" s="164"/>
      <c r="G5" s="164"/>
      <c r="H5" s="164"/>
      <c r="I5" s="164"/>
      <c r="J5" s="165"/>
      <c r="K5" s="14"/>
      <c r="L5" s="14"/>
      <c r="M5" s="14"/>
      <c r="N5" s="14"/>
      <c r="O5" s="14" t="s">
        <v>2</v>
      </c>
      <c r="P5" s="15" t="s">
        <v>3</v>
      </c>
      <c r="Q5" s="16"/>
      <c r="R5" s="17"/>
      <c r="S5" s="18"/>
    </row>
    <row r="6" spans="1:19" ht="16.899999999999999" hidden="1" customHeight="1">
      <c r="A6" s="13"/>
      <c r="B6" s="14" t="s">
        <v>4</v>
      </c>
      <c r="C6" s="14"/>
      <c r="D6" s="14"/>
      <c r="E6" s="19" t="s">
        <v>5</v>
      </c>
      <c r="F6" s="14"/>
      <c r="G6" s="14"/>
      <c r="H6" s="14"/>
      <c r="I6" s="14"/>
      <c r="J6" s="20"/>
      <c r="K6" s="14"/>
      <c r="L6" s="14"/>
      <c r="M6" s="14"/>
      <c r="N6" s="14"/>
      <c r="O6" s="14"/>
      <c r="P6" s="21"/>
      <c r="Q6" s="22"/>
      <c r="R6" s="20"/>
      <c r="S6" s="18"/>
    </row>
    <row r="7" spans="1:19" ht="24" customHeight="1">
      <c r="A7" s="13"/>
      <c r="B7" s="14" t="s">
        <v>6</v>
      </c>
      <c r="C7" s="14"/>
      <c r="D7" s="14"/>
      <c r="E7" s="166" t="s">
        <v>3</v>
      </c>
      <c r="F7" s="167"/>
      <c r="G7" s="167"/>
      <c r="H7" s="167"/>
      <c r="I7" s="167"/>
      <c r="J7" s="168"/>
      <c r="K7" s="14"/>
      <c r="L7" s="14"/>
      <c r="M7" s="14"/>
      <c r="N7" s="14"/>
      <c r="O7" s="14" t="s">
        <v>7</v>
      </c>
      <c r="P7" s="24"/>
      <c r="Q7" s="22"/>
      <c r="R7" s="20"/>
      <c r="S7" s="18"/>
    </row>
    <row r="8" spans="1:19" ht="16.899999999999999" hidden="1" customHeight="1">
      <c r="A8" s="13"/>
      <c r="B8" s="14" t="s">
        <v>8</v>
      </c>
      <c r="C8" s="14"/>
      <c r="D8" s="14"/>
      <c r="E8" s="23" t="s">
        <v>3</v>
      </c>
      <c r="F8" s="14"/>
      <c r="G8" s="14"/>
      <c r="H8" s="14"/>
      <c r="I8" s="14"/>
      <c r="J8" s="20"/>
      <c r="K8" s="14"/>
      <c r="L8" s="14"/>
      <c r="M8" s="14"/>
      <c r="N8" s="14"/>
      <c r="O8" s="14"/>
      <c r="P8" s="21"/>
      <c r="Q8" s="22"/>
      <c r="R8" s="20"/>
      <c r="S8" s="18"/>
    </row>
    <row r="9" spans="1:19" ht="24" customHeight="1">
      <c r="A9" s="13"/>
      <c r="B9" s="14" t="s">
        <v>9</v>
      </c>
      <c r="C9" s="14"/>
      <c r="D9" s="14"/>
      <c r="E9" s="169" t="s">
        <v>3</v>
      </c>
      <c r="F9" s="170"/>
      <c r="G9" s="170"/>
      <c r="H9" s="170"/>
      <c r="I9" s="170"/>
      <c r="J9" s="171"/>
      <c r="K9" s="14"/>
      <c r="L9" s="14"/>
      <c r="M9" s="14"/>
      <c r="N9" s="14"/>
      <c r="O9" s="14" t="s">
        <v>10</v>
      </c>
      <c r="P9" s="172" t="s">
        <v>11</v>
      </c>
      <c r="Q9" s="170"/>
      <c r="R9" s="171"/>
      <c r="S9" s="18"/>
    </row>
    <row r="10" spans="1:19" ht="16.899999999999999" hidden="1" customHeight="1">
      <c r="A10" s="13"/>
      <c r="B10" s="14" t="s">
        <v>12</v>
      </c>
      <c r="C10" s="14"/>
      <c r="D10" s="14"/>
      <c r="E10" s="25" t="s">
        <v>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2"/>
      <c r="Q10" s="22"/>
      <c r="R10" s="14"/>
      <c r="S10" s="18"/>
    </row>
    <row r="11" spans="1:19" ht="16.899999999999999" hidden="1" customHeight="1">
      <c r="A11" s="13"/>
      <c r="B11" s="14" t="s">
        <v>13</v>
      </c>
      <c r="C11" s="14"/>
      <c r="D11" s="14"/>
      <c r="E11" s="25" t="s">
        <v>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2"/>
      <c r="Q11" s="22"/>
      <c r="R11" s="14"/>
      <c r="S11" s="18"/>
    </row>
    <row r="12" spans="1:19" ht="16.899999999999999" hidden="1" customHeight="1">
      <c r="A12" s="13"/>
      <c r="B12" s="14" t="s">
        <v>14</v>
      </c>
      <c r="C12" s="14"/>
      <c r="D12" s="14"/>
      <c r="E12" s="25" t="s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2"/>
      <c r="Q12" s="22"/>
      <c r="R12" s="14"/>
      <c r="S12" s="18"/>
    </row>
    <row r="13" spans="1:19" ht="16.899999999999999" hidden="1" customHeight="1">
      <c r="A13" s="13"/>
      <c r="B13" s="14"/>
      <c r="C13" s="14"/>
      <c r="D13" s="14"/>
      <c r="E13" s="25" t="s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2"/>
      <c r="Q13" s="22"/>
      <c r="R13" s="14"/>
      <c r="S13" s="18"/>
    </row>
    <row r="14" spans="1:19" ht="16.899999999999999" hidden="1" customHeight="1">
      <c r="A14" s="13"/>
      <c r="B14" s="14"/>
      <c r="C14" s="14"/>
      <c r="D14" s="14"/>
      <c r="E14" s="25" t="s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2"/>
      <c r="Q14" s="22"/>
      <c r="R14" s="14"/>
      <c r="S14" s="18"/>
    </row>
    <row r="15" spans="1:19" ht="16.899999999999999" hidden="1" customHeight="1">
      <c r="A15" s="13"/>
      <c r="B15" s="14"/>
      <c r="C15" s="14"/>
      <c r="D15" s="14"/>
      <c r="E15" s="25" t="s">
        <v>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2"/>
      <c r="Q15" s="22"/>
      <c r="R15" s="14"/>
      <c r="S15" s="18"/>
    </row>
    <row r="16" spans="1:19" ht="16.899999999999999" hidden="1" customHeight="1">
      <c r="A16" s="13"/>
      <c r="B16" s="14"/>
      <c r="C16" s="14"/>
      <c r="D16" s="14"/>
      <c r="E16" s="25" t="s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2"/>
      <c r="Q16" s="22"/>
      <c r="R16" s="14"/>
      <c r="S16" s="18"/>
    </row>
    <row r="17" spans="1:19" ht="16.899999999999999" hidden="1" customHeight="1">
      <c r="A17" s="13"/>
      <c r="B17" s="14"/>
      <c r="C17" s="14"/>
      <c r="D17" s="14"/>
      <c r="E17" s="25" t="s">
        <v>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2"/>
      <c r="Q17" s="22"/>
      <c r="R17" s="14"/>
      <c r="S17" s="18"/>
    </row>
    <row r="18" spans="1:19" ht="16.899999999999999" hidden="1" customHeight="1">
      <c r="A18" s="13"/>
      <c r="B18" s="14"/>
      <c r="C18" s="14"/>
      <c r="D18" s="14"/>
      <c r="E18" s="25" t="s">
        <v>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2"/>
      <c r="Q18" s="22"/>
      <c r="R18" s="14"/>
      <c r="S18" s="18"/>
    </row>
    <row r="19" spans="1:19" ht="16.899999999999999" hidden="1" customHeight="1">
      <c r="A19" s="13"/>
      <c r="B19" s="14"/>
      <c r="C19" s="14"/>
      <c r="D19" s="14"/>
      <c r="E19" s="25" t="s">
        <v>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2"/>
      <c r="Q19" s="22"/>
      <c r="R19" s="14"/>
      <c r="S19" s="18"/>
    </row>
    <row r="20" spans="1:19" ht="16.899999999999999" hidden="1" customHeight="1">
      <c r="A20" s="13"/>
      <c r="B20" s="14"/>
      <c r="C20" s="14"/>
      <c r="D20" s="14"/>
      <c r="E20" s="25" t="s">
        <v>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2"/>
      <c r="Q20" s="22"/>
      <c r="R20" s="14"/>
      <c r="S20" s="18"/>
    </row>
    <row r="21" spans="1:19" ht="16.899999999999999" hidden="1" customHeight="1">
      <c r="A21" s="13"/>
      <c r="B21" s="14"/>
      <c r="C21" s="14"/>
      <c r="D21" s="14"/>
      <c r="E21" s="25" t="s">
        <v>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2"/>
      <c r="Q21" s="22"/>
      <c r="R21" s="14"/>
      <c r="S21" s="18"/>
    </row>
    <row r="22" spans="1:19" ht="16.899999999999999" hidden="1" customHeight="1">
      <c r="A22" s="13"/>
      <c r="B22" s="14"/>
      <c r="C22" s="14"/>
      <c r="D22" s="14"/>
      <c r="E22" s="25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2"/>
      <c r="Q22" s="22"/>
      <c r="R22" s="14"/>
      <c r="S22" s="18"/>
    </row>
    <row r="23" spans="1:19" ht="16.899999999999999" hidden="1" customHeight="1">
      <c r="A23" s="13"/>
      <c r="B23" s="14"/>
      <c r="C23" s="14"/>
      <c r="D23" s="14"/>
      <c r="E23" s="25" t="s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2"/>
      <c r="Q23" s="22"/>
      <c r="R23" s="14"/>
      <c r="S23" s="18"/>
    </row>
    <row r="24" spans="1:19" ht="16.899999999999999" hidden="1" customHeight="1">
      <c r="A24" s="13"/>
      <c r="B24" s="14"/>
      <c r="C24" s="14"/>
      <c r="D24" s="14"/>
      <c r="E24" s="26" t="s">
        <v>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2"/>
      <c r="Q24" s="22"/>
      <c r="R24" s="14"/>
      <c r="S24" s="18"/>
    </row>
    <row r="25" spans="1:19" ht="16.899999999999999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15</v>
      </c>
      <c r="P25" s="14" t="s">
        <v>16</v>
      </c>
      <c r="Q25" s="14"/>
      <c r="R25" s="14"/>
      <c r="S25" s="18"/>
    </row>
    <row r="26" spans="1:19" ht="16.899999999999999" customHeight="1">
      <c r="A26" s="13"/>
      <c r="B26" s="14" t="s">
        <v>17</v>
      </c>
      <c r="C26" s="14"/>
      <c r="D26" s="14"/>
      <c r="E26" s="15" t="s">
        <v>109</v>
      </c>
      <c r="F26" s="27"/>
      <c r="G26" s="27"/>
      <c r="H26" s="27"/>
      <c r="I26" s="27"/>
      <c r="J26" s="17"/>
      <c r="K26" s="14"/>
      <c r="L26" s="14"/>
      <c r="M26" s="14"/>
      <c r="N26" s="14"/>
      <c r="O26" s="28"/>
      <c r="P26" s="29"/>
      <c r="Q26" s="30"/>
      <c r="R26" s="31"/>
      <c r="S26" s="18"/>
    </row>
    <row r="27" spans="1:19" ht="16.899999999999999" customHeight="1">
      <c r="A27" s="13"/>
      <c r="B27" s="14" t="s">
        <v>18</v>
      </c>
      <c r="C27" s="14"/>
      <c r="D27" s="14"/>
      <c r="E27" s="24"/>
      <c r="F27" s="14"/>
      <c r="G27" s="14"/>
      <c r="H27" s="14"/>
      <c r="I27" s="14"/>
      <c r="J27" s="20"/>
      <c r="K27" s="14"/>
      <c r="L27" s="14"/>
      <c r="M27" s="14"/>
      <c r="N27" s="14"/>
      <c r="O27" s="28"/>
      <c r="P27" s="29"/>
      <c r="Q27" s="30"/>
      <c r="R27" s="31"/>
      <c r="S27" s="18"/>
    </row>
    <row r="28" spans="1:19" ht="16.899999999999999" customHeight="1">
      <c r="A28" s="13"/>
      <c r="B28" s="14" t="s">
        <v>19</v>
      </c>
      <c r="C28" s="14"/>
      <c r="D28" s="14"/>
      <c r="E28" s="24"/>
      <c r="F28" s="14"/>
      <c r="G28" s="14"/>
      <c r="H28" s="14"/>
      <c r="I28" s="14"/>
      <c r="J28" s="20"/>
      <c r="K28" s="14"/>
      <c r="L28" s="14"/>
      <c r="M28" s="14"/>
      <c r="N28" s="14"/>
      <c r="O28" s="28"/>
      <c r="P28" s="29"/>
      <c r="Q28" s="30"/>
      <c r="R28" s="31"/>
      <c r="S28" s="18"/>
    </row>
    <row r="29" spans="1:19" ht="16.899999999999999" customHeight="1">
      <c r="A29" s="13"/>
      <c r="B29" s="14"/>
      <c r="C29" s="14"/>
      <c r="D29" s="14"/>
      <c r="E29" s="32"/>
      <c r="F29" s="33"/>
      <c r="G29" s="33"/>
      <c r="H29" s="33"/>
      <c r="I29" s="33"/>
      <c r="J29" s="34"/>
      <c r="K29" s="14"/>
      <c r="L29" s="14"/>
      <c r="M29" s="14"/>
      <c r="N29" s="14"/>
      <c r="O29" s="22"/>
      <c r="P29" s="22"/>
      <c r="Q29" s="22"/>
      <c r="R29" s="14"/>
      <c r="S29" s="18"/>
    </row>
    <row r="30" spans="1:19" ht="16.899999999999999" customHeight="1">
      <c r="A30" s="13"/>
      <c r="B30" s="14"/>
      <c r="C30" s="14"/>
      <c r="D30" s="14"/>
      <c r="E30" s="35" t="s">
        <v>20</v>
      </c>
      <c r="F30" s="14"/>
      <c r="G30" s="14" t="s">
        <v>21</v>
      </c>
      <c r="H30" s="14"/>
      <c r="I30" s="14"/>
      <c r="J30" s="14"/>
      <c r="K30" s="14"/>
      <c r="L30" s="14"/>
      <c r="M30" s="14"/>
      <c r="N30" s="14"/>
      <c r="O30" s="35" t="s">
        <v>22</v>
      </c>
      <c r="P30" s="22"/>
      <c r="Q30" s="22"/>
      <c r="R30" s="36"/>
      <c r="S30" s="18"/>
    </row>
    <row r="31" spans="1:19" ht="16.899999999999999" customHeight="1">
      <c r="A31" s="13"/>
      <c r="B31" s="14"/>
      <c r="C31" s="14"/>
      <c r="D31" s="14"/>
      <c r="E31" s="28"/>
      <c r="F31" s="14"/>
      <c r="G31" s="29"/>
      <c r="H31" s="37"/>
      <c r="I31" s="38"/>
      <c r="J31" s="14"/>
      <c r="K31" s="14"/>
      <c r="L31" s="14"/>
      <c r="M31" s="14"/>
      <c r="N31" s="14"/>
      <c r="O31" s="39"/>
      <c r="P31" s="22"/>
      <c r="Q31" s="22"/>
      <c r="R31" s="40"/>
      <c r="S31" s="18"/>
    </row>
    <row r="32" spans="1:19" ht="7.9" customHeight="1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</row>
    <row r="33" spans="1:19" ht="19.899999999999999" customHeight="1">
      <c r="A33" s="44"/>
      <c r="B33" s="45"/>
      <c r="C33" s="45"/>
      <c r="D33" s="45"/>
      <c r="E33" s="46" t="s">
        <v>23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7"/>
    </row>
    <row r="34" spans="1:19" ht="19.899999999999999" customHeight="1">
      <c r="A34" s="48" t="s">
        <v>24</v>
      </c>
      <c r="B34" s="49"/>
      <c r="C34" s="49"/>
      <c r="D34" s="50"/>
      <c r="E34" s="51" t="s">
        <v>25</v>
      </c>
      <c r="F34" s="50"/>
      <c r="G34" s="51" t="s">
        <v>26</v>
      </c>
      <c r="H34" s="49"/>
      <c r="I34" s="50"/>
      <c r="J34" s="51" t="s">
        <v>27</v>
      </c>
      <c r="K34" s="49"/>
      <c r="L34" s="51" t="s">
        <v>28</v>
      </c>
      <c r="M34" s="49"/>
      <c r="N34" s="49"/>
      <c r="O34" s="50"/>
      <c r="P34" s="51" t="s">
        <v>29</v>
      </c>
      <c r="Q34" s="49"/>
      <c r="R34" s="49"/>
      <c r="S34" s="52"/>
    </row>
    <row r="35" spans="1:19" ht="19.899999999999999" customHeight="1">
      <c r="A35" s="53"/>
      <c r="B35" s="54"/>
      <c r="C35" s="54"/>
      <c r="D35" s="55">
        <v>0</v>
      </c>
      <c r="E35" s="56">
        <f>IF(D35=0,0,R47/D35)</f>
        <v>0</v>
      </c>
      <c r="F35" s="57"/>
      <c r="G35" s="58"/>
      <c r="H35" s="54"/>
      <c r="I35" s="55">
        <v>0</v>
      </c>
      <c r="J35" s="56">
        <f>IF(I35=0,0,R47/I35)</f>
        <v>0</v>
      </c>
      <c r="K35" s="59"/>
      <c r="L35" s="58"/>
      <c r="M35" s="54"/>
      <c r="N35" s="54"/>
      <c r="O35" s="55">
        <v>0</v>
      </c>
      <c r="P35" s="58"/>
      <c r="Q35" s="54"/>
      <c r="R35" s="60">
        <f>IF(O35=0,0,R47/O35)</f>
        <v>0</v>
      </c>
      <c r="S35" s="61"/>
    </row>
    <row r="36" spans="1:19" ht="19.899999999999999" customHeight="1">
      <c r="A36" s="44"/>
      <c r="B36" s="45"/>
      <c r="C36" s="45"/>
      <c r="D36" s="45"/>
      <c r="E36" s="46" t="s">
        <v>30</v>
      </c>
      <c r="F36" s="45"/>
      <c r="G36" s="45"/>
      <c r="H36" s="45"/>
      <c r="I36" s="45"/>
      <c r="J36" s="62" t="s">
        <v>31</v>
      </c>
      <c r="K36" s="45"/>
      <c r="L36" s="45"/>
      <c r="M36" s="45"/>
      <c r="N36" s="45"/>
      <c r="O36" s="45"/>
      <c r="P36" s="45"/>
      <c r="Q36" s="45"/>
      <c r="R36" s="45"/>
      <c r="S36" s="47"/>
    </row>
    <row r="37" spans="1:19" ht="19.899999999999999" customHeight="1">
      <c r="A37" s="63" t="s">
        <v>32</v>
      </c>
      <c r="B37" s="64"/>
      <c r="C37" s="65" t="s">
        <v>33</v>
      </c>
      <c r="D37" s="66"/>
      <c r="E37" s="66"/>
      <c r="F37" s="67"/>
      <c r="G37" s="63" t="s">
        <v>34</v>
      </c>
      <c r="H37" s="68"/>
      <c r="I37" s="65" t="s">
        <v>35</v>
      </c>
      <c r="J37" s="66"/>
      <c r="K37" s="66"/>
      <c r="L37" s="63" t="s">
        <v>36</v>
      </c>
      <c r="M37" s="68"/>
      <c r="N37" s="65" t="s">
        <v>37</v>
      </c>
      <c r="O37" s="66"/>
      <c r="P37" s="66"/>
      <c r="Q37" s="66"/>
      <c r="R37" s="66"/>
      <c r="S37" s="67"/>
    </row>
    <row r="38" spans="1:19" ht="19.899999999999999" customHeight="1">
      <c r="A38" s="69">
        <v>1</v>
      </c>
      <c r="B38" s="70" t="s">
        <v>38</v>
      </c>
      <c r="C38" s="17"/>
      <c r="D38" s="71" t="s">
        <v>39</v>
      </c>
      <c r="E38" s="72">
        <f>Rekapitulace!C19</f>
        <v>0</v>
      </c>
      <c r="F38" s="73"/>
      <c r="G38" s="69">
        <v>8</v>
      </c>
      <c r="H38" s="74" t="s">
        <v>40</v>
      </c>
      <c r="I38" s="31"/>
      <c r="J38" s="75">
        <v>0</v>
      </c>
      <c r="K38" s="76"/>
      <c r="L38" s="69">
        <v>13</v>
      </c>
      <c r="M38" s="29" t="s">
        <v>41</v>
      </c>
      <c r="N38" s="37"/>
      <c r="O38" s="37"/>
      <c r="P38" s="77">
        <f>M49</f>
        <v>21</v>
      </c>
      <c r="Q38" s="78" t="s">
        <v>42</v>
      </c>
      <c r="R38" s="72">
        <v>0</v>
      </c>
      <c r="S38" s="73"/>
    </row>
    <row r="39" spans="1:19" ht="19.899999999999999" customHeight="1">
      <c r="A39" s="69">
        <v>2</v>
      </c>
      <c r="B39" s="79"/>
      <c r="C39" s="34"/>
      <c r="D39" s="71" t="s">
        <v>43</v>
      </c>
      <c r="E39" s="72">
        <v>0</v>
      </c>
      <c r="F39" s="73"/>
      <c r="G39" s="69">
        <v>9</v>
      </c>
      <c r="H39" s="14" t="s">
        <v>44</v>
      </c>
      <c r="I39" s="71"/>
      <c r="J39" s="75">
        <v>0</v>
      </c>
      <c r="K39" s="76"/>
      <c r="L39" s="69">
        <v>14</v>
      </c>
      <c r="M39" s="29" t="s">
        <v>45</v>
      </c>
      <c r="N39" s="37"/>
      <c r="O39" s="37"/>
      <c r="P39" s="77">
        <f>M49</f>
        <v>21</v>
      </c>
      <c r="Q39" s="78" t="s">
        <v>42</v>
      </c>
      <c r="R39" s="72">
        <v>0</v>
      </c>
      <c r="S39" s="73"/>
    </row>
    <row r="40" spans="1:19" ht="19.899999999999999" customHeight="1">
      <c r="A40" s="69">
        <v>3</v>
      </c>
      <c r="B40" s="70" t="s">
        <v>46</v>
      </c>
      <c r="C40" s="17"/>
      <c r="D40" s="71" t="s">
        <v>39</v>
      </c>
      <c r="E40" s="72">
        <f>SUMIF(Rozpocet!L11:L41,32,Rozpocet!F11:F41)</f>
        <v>0</v>
      </c>
      <c r="F40" s="73"/>
      <c r="G40" s="69">
        <v>10</v>
      </c>
      <c r="H40" s="74" t="s">
        <v>47</v>
      </c>
      <c r="I40" s="31"/>
      <c r="J40" s="75">
        <v>0</v>
      </c>
      <c r="K40" s="76"/>
      <c r="L40" s="69">
        <v>15</v>
      </c>
      <c r="M40" s="29" t="s">
        <v>48</v>
      </c>
      <c r="N40" s="37"/>
      <c r="O40" s="37"/>
      <c r="P40" s="77">
        <f>M49</f>
        <v>21</v>
      </c>
      <c r="Q40" s="78" t="s">
        <v>42</v>
      </c>
      <c r="R40" s="72">
        <v>0</v>
      </c>
      <c r="S40" s="73"/>
    </row>
    <row r="41" spans="1:19" ht="19.899999999999999" customHeight="1">
      <c r="A41" s="69">
        <v>4</v>
      </c>
      <c r="B41" s="79"/>
      <c r="C41" s="34"/>
      <c r="D41" s="71" t="s">
        <v>43</v>
      </c>
      <c r="E41" s="72">
        <f>SUMIF(Rozpocet!L12:L41,16,Rozpocet!F12:F41)+SUMIF(Rozpocet!L12:L41,128,Rozpocet!F12:F41)</f>
        <v>0</v>
      </c>
      <c r="F41" s="73"/>
      <c r="G41" s="69">
        <v>11</v>
      </c>
      <c r="H41" s="74"/>
      <c r="I41" s="31"/>
      <c r="J41" s="75">
        <v>0</v>
      </c>
      <c r="K41" s="76"/>
      <c r="L41" s="69">
        <v>16</v>
      </c>
      <c r="M41" s="29" t="s">
        <v>49</v>
      </c>
      <c r="N41" s="37"/>
      <c r="O41" s="37"/>
      <c r="P41" s="77">
        <f>M49</f>
        <v>21</v>
      </c>
      <c r="Q41" s="78" t="s">
        <v>42</v>
      </c>
      <c r="R41" s="72">
        <v>0</v>
      </c>
      <c r="S41" s="73"/>
    </row>
    <row r="42" spans="1:19" ht="19.899999999999999" customHeight="1">
      <c r="A42" s="69">
        <v>5</v>
      </c>
      <c r="B42" s="70" t="s">
        <v>50</v>
      </c>
      <c r="C42" s="17"/>
      <c r="D42" s="71" t="s">
        <v>39</v>
      </c>
      <c r="E42" s="72">
        <f>SUMIF(Rozpocet!L13:L41,256,Rozpocet!F13:F41)</f>
        <v>0</v>
      </c>
      <c r="F42" s="73"/>
      <c r="G42" s="80"/>
      <c r="H42" s="37"/>
      <c r="I42" s="31"/>
      <c r="J42" s="81"/>
      <c r="K42" s="76"/>
      <c r="L42" s="69">
        <v>17</v>
      </c>
      <c r="M42" s="29" t="s">
        <v>51</v>
      </c>
      <c r="N42" s="37"/>
      <c r="O42" s="37"/>
      <c r="P42" s="77">
        <f>M49</f>
        <v>21</v>
      </c>
      <c r="Q42" s="78" t="s">
        <v>42</v>
      </c>
      <c r="R42" s="72">
        <v>0</v>
      </c>
      <c r="S42" s="73"/>
    </row>
    <row r="43" spans="1:19" ht="19.899999999999999" customHeight="1">
      <c r="A43" s="69">
        <v>6</v>
      </c>
      <c r="B43" s="79"/>
      <c r="C43" s="34"/>
      <c r="D43" s="71" t="s">
        <v>43</v>
      </c>
      <c r="E43" s="72">
        <f>SUMIF(Rozpocet!L14:L41,64,Rozpocet!F14:F41)</f>
        <v>0</v>
      </c>
      <c r="F43" s="73"/>
      <c r="G43" s="80"/>
      <c r="H43" s="37"/>
      <c r="I43" s="31"/>
      <c r="J43" s="81"/>
      <c r="K43" s="76"/>
      <c r="L43" s="69">
        <v>18</v>
      </c>
      <c r="M43" s="74" t="s">
        <v>52</v>
      </c>
      <c r="N43" s="37"/>
      <c r="O43" s="37"/>
      <c r="P43" s="37"/>
      <c r="Q43" s="31"/>
      <c r="R43" s="72">
        <f>SUMIF(Rozpocet!L14:L41,1024,Rozpocet!F14:F41)</f>
        <v>0</v>
      </c>
      <c r="S43" s="73"/>
    </row>
    <row r="44" spans="1:19" ht="19.899999999999999" customHeight="1">
      <c r="A44" s="69">
        <v>7</v>
      </c>
      <c r="B44" s="82" t="s">
        <v>53</v>
      </c>
      <c r="C44" s="37"/>
      <c r="D44" s="31"/>
      <c r="E44" s="83">
        <f>SUM(E38:E43)</f>
        <v>0</v>
      </c>
      <c r="F44" s="47"/>
      <c r="G44" s="69">
        <v>12</v>
      </c>
      <c r="H44" s="82" t="s">
        <v>54</v>
      </c>
      <c r="I44" s="31"/>
      <c r="J44" s="84">
        <f>SUM(J38:J41)</f>
        <v>0</v>
      </c>
      <c r="K44" s="85"/>
      <c r="L44" s="69">
        <v>19</v>
      </c>
      <c r="M44" s="70" t="s">
        <v>55</v>
      </c>
      <c r="N44" s="27"/>
      <c r="O44" s="27"/>
      <c r="P44" s="27"/>
      <c r="Q44" s="86"/>
      <c r="R44" s="83">
        <f>SUM(R38:R43)</f>
        <v>0</v>
      </c>
      <c r="S44" s="47"/>
    </row>
    <row r="45" spans="1:19" ht="19.899999999999999" customHeight="1">
      <c r="A45" s="87">
        <v>20</v>
      </c>
      <c r="B45" s="88" t="s">
        <v>56</v>
      </c>
      <c r="C45" s="89"/>
      <c r="D45" s="90"/>
      <c r="E45" s="91">
        <f>SUMIF(Rozpocet!L14:L41,512,Rozpocet!F14:F41)</f>
        <v>0</v>
      </c>
      <c r="F45" s="43"/>
      <c r="G45" s="87">
        <v>21</v>
      </c>
      <c r="H45" s="88" t="s">
        <v>57</v>
      </c>
      <c r="I45" s="90"/>
      <c r="J45" s="92">
        <v>0</v>
      </c>
      <c r="K45" s="93">
        <f>M49</f>
        <v>21</v>
      </c>
      <c r="L45" s="87">
        <v>22</v>
      </c>
      <c r="M45" s="88" t="s">
        <v>58</v>
      </c>
      <c r="N45" s="89"/>
      <c r="O45" s="89"/>
      <c r="P45" s="89"/>
      <c r="Q45" s="90"/>
      <c r="R45" s="91">
        <f>SUMIF(Rozpocet!L14:L41,"&lt;4",Rozpocet!F14:F41)+SUMIF(Rozpocet!L14:L41,"&gt;1024",Rozpocet!F14:F41)</f>
        <v>0</v>
      </c>
      <c r="S45" s="43"/>
    </row>
    <row r="46" spans="1:19" ht="19.899999999999999" customHeight="1">
      <c r="A46" s="94" t="s">
        <v>18</v>
      </c>
      <c r="B46" s="11"/>
      <c r="C46" s="11"/>
      <c r="D46" s="11"/>
      <c r="E46" s="11"/>
      <c r="F46" s="95"/>
      <c r="G46" s="96"/>
      <c r="H46" s="11"/>
      <c r="I46" s="11"/>
      <c r="J46" s="11"/>
      <c r="K46" s="11"/>
      <c r="L46" s="63" t="s">
        <v>59</v>
      </c>
      <c r="M46" s="50"/>
      <c r="N46" s="65" t="s">
        <v>60</v>
      </c>
      <c r="O46" s="49"/>
      <c r="P46" s="49"/>
      <c r="Q46" s="49"/>
      <c r="R46" s="49"/>
      <c r="S46" s="52"/>
    </row>
    <row r="47" spans="1:19" ht="19.899999999999999" customHeight="1">
      <c r="A47" s="13"/>
      <c r="B47" s="14"/>
      <c r="C47" s="14"/>
      <c r="D47" s="14"/>
      <c r="E47" s="14"/>
      <c r="F47" s="20"/>
      <c r="G47" s="97"/>
      <c r="H47" s="14"/>
      <c r="I47" s="14"/>
      <c r="J47" s="14"/>
      <c r="K47" s="14"/>
      <c r="L47" s="69">
        <v>23</v>
      </c>
      <c r="M47" s="74" t="s">
        <v>61</v>
      </c>
      <c r="N47" s="37"/>
      <c r="O47" s="37"/>
      <c r="P47" s="37"/>
      <c r="Q47" s="73"/>
      <c r="R47" s="83">
        <f>ROUND(E44+J44+R44+E45+J45+R45,2)</f>
        <v>0</v>
      </c>
      <c r="S47" s="98">
        <f>E44+J44+R44+E45+J45+R45</f>
        <v>0</v>
      </c>
    </row>
    <row r="48" spans="1:19" ht="19.899999999999999" customHeight="1">
      <c r="A48" s="99" t="s">
        <v>62</v>
      </c>
      <c r="B48" s="33"/>
      <c r="C48" s="33"/>
      <c r="D48" s="33"/>
      <c r="E48" s="33"/>
      <c r="F48" s="34"/>
      <c r="G48" s="100" t="s">
        <v>63</v>
      </c>
      <c r="H48" s="33"/>
      <c r="I48" s="33"/>
      <c r="J48" s="33"/>
      <c r="K48" s="33"/>
      <c r="L48" s="69">
        <v>24</v>
      </c>
      <c r="M48" s="101">
        <v>15</v>
      </c>
      <c r="N48" s="34" t="s">
        <v>42</v>
      </c>
      <c r="O48" s="102">
        <v>0</v>
      </c>
      <c r="P48" s="37" t="s">
        <v>64</v>
      </c>
      <c r="Q48" s="31"/>
      <c r="R48" s="103">
        <f>ROUND(O48*M48/100,2)</f>
        <v>0</v>
      </c>
      <c r="S48" s="104">
        <f>O48*M48/100</f>
        <v>0</v>
      </c>
    </row>
    <row r="49" spans="1:19" ht="19.899999999999999" customHeight="1">
      <c r="A49" s="105" t="s">
        <v>17</v>
      </c>
      <c r="B49" s="27"/>
      <c r="C49" s="27"/>
      <c r="D49" s="27"/>
      <c r="E49" s="27"/>
      <c r="F49" s="17"/>
      <c r="G49" s="106"/>
      <c r="H49" s="27"/>
      <c r="I49" s="27"/>
      <c r="J49" s="27"/>
      <c r="K49" s="27"/>
      <c r="L49" s="69">
        <v>25</v>
      </c>
      <c r="M49" s="107">
        <v>21</v>
      </c>
      <c r="N49" s="31" t="s">
        <v>42</v>
      </c>
      <c r="O49" s="102">
        <f>R47</f>
        <v>0</v>
      </c>
      <c r="P49" s="37" t="s">
        <v>64</v>
      </c>
      <c r="Q49" s="31"/>
      <c r="R49" s="72">
        <f>ROUND(O49*M49/100,2)</f>
        <v>0</v>
      </c>
      <c r="S49" s="108">
        <f>O49*M49/100</f>
        <v>0</v>
      </c>
    </row>
    <row r="50" spans="1:19" ht="19.899999999999999" customHeight="1">
      <c r="A50" s="13"/>
      <c r="B50" s="14"/>
      <c r="C50" s="14"/>
      <c r="D50" s="14"/>
      <c r="E50" s="14"/>
      <c r="F50" s="20"/>
      <c r="G50" s="97"/>
      <c r="H50" s="14"/>
      <c r="I50" s="14"/>
      <c r="J50" s="14"/>
      <c r="K50" s="14"/>
      <c r="L50" s="87">
        <v>26</v>
      </c>
      <c r="M50" s="109" t="s">
        <v>65</v>
      </c>
      <c r="N50" s="89"/>
      <c r="O50" s="89"/>
      <c r="P50" s="89"/>
      <c r="Q50" s="110"/>
      <c r="R50" s="111">
        <f>R47+R48+R49</f>
        <v>0</v>
      </c>
      <c r="S50" s="112"/>
    </row>
    <row r="51" spans="1:19" ht="19.899999999999999" customHeight="1">
      <c r="A51" s="99" t="s">
        <v>62</v>
      </c>
      <c r="B51" s="33"/>
      <c r="C51" s="33"/>
      <c r="D51" s="33"/>
      <c r="E51" s="33"/>
      <c r="F51" s="34"/>
      <c r="G51" s="100" t="s">
        <v>63</v>
      </c>
      <c r="H51" s="33"/>
      <c r="I51" s="33"/>
      <c r="J51" s="33"/>
      <c r="K51" s="33"/>
      <c r="L51" s="63" t="s">
        <v>66</v>
      </c>
      <c r="M51" s="50"/>
      <c r="N51" s="65" t="s">
        <v>67</v>
      </c>
      <c r="O51" s="49"/>
      <c r="P51" s="49"/>
      <c r="Q51" s="49"/>
      <c r="R51" s="113"/>
      <c r="S51" s="52"/>
    </row>
    <row r="52" spans="1:19" ht="19.899999999999999" customHeight="1">
      <c r="A52" s="105" t="s">
        <v>19</v>
      </c>
      <c r="B52" s="27"/>
      <c r="C52" s="27"/>
      <c r="D52" s="27"/>
      <c r="E52" s="27"/>
      <c r="F52" s="17"/>
      <c r="G52" s="106"/>
      <c r="H52" s="27"/>
      <c r="I52" s="27"/>
      <c r="J52" s="27"/>
      <c r="K52" s="27"/>
      <c r="L52" s="69">
        <v>27</v>
      </c>
      <c r="M52" s="74" t="s">
        <v>68</v>
      </c>
      <c r="N52" s="37"/>
      <c r="O52" s="37"/>
      <c r="P52" s="37"/>
      <c r="Q52" s="31"/>
      <c r="R52" s="72">
        <v>0</v>
      </c>
      <c r="S52" s="73"/>
    </row>
    <row r="53" spans="1:19" ht="19.899999999999999" customHeight="1">
      <c r="A53" s="13"/>
      <c r="B53" s="14"/>
      <c r="C53" s="14"/>
      <c r="D53" s="14"/>
      <c r="E53" s="14"/>
      <c r="F53" s="20"/>
      <c r="G53" s="97"/>
      <c r="H53" s="14"/>
      <c r="I53" s="14"/>
      <c r="J53" s="14"/>
      <c r="K53" s="14"/>
      <c r="L53" s="69">
        <v>28</v>
      </c>
      <c r="M53" s="74" t="s">
        <v>69</v>
      </c>
      <c r="N53" s="37"/>
      <c r="O53" s="37"/>
      <c r="P53" s="37"/>
      <c r="Q53" s="31"/>
      <c r="R53" s="72">
        <v>0</v>
      </c>
      <c r="S53" s="73"/>
    </row>
    <row r="54" spans="1:19" ht="19.899999999999999" customHeight="1">
      <c r="A54" s="114" t="s">
        <v>62</v>
      </c>
      <c r="B54" s="42"/>
      <c r="C54" s="42"/>
      <c r="D54" s="42"/>
      <c r="E54" s="42"/>
      <c r="F54" s="115"/>
      <c r="G54" s="116" t="s">
        <v>63</v>
      </c>
      <c r="H54" s="42"/>
      <c r="I54" s="42"/>
      <c r="J54" s="42"/>
      <c r="K54" s="42"/>
      <c r="L54" s="87">
        <v>29</v>
      </c>
      <c r="M54" s="88" t="s">
        <v>70</v>
      </c>
      <c r="N54" s="89"/>
      <c r="O54" s="89"/>
      <c r="P54" s="89"/>
      <c r="Q54" s="90"/>
      <c r="R54" s="56">
        <v>0</v>
      </c>
      <c r="S54" s="117"/>
    </row>
  </sheetData>
  <mergeCells count="4">
    <mergeCell ref="E5:J5"/>
    <mergeCell ref="E7:J7"/>
    <mergeCell ref="E9:J9"/>
    <mergeCell ref="P9:R9"/>
  </mergeCells>
  <phoneticPr fontId="2" type="noConversion"/>
  <printOptions verticalCentered="1"/>
  <pageMargins left="0.59055119752883911" right="0.59055119752883911" top="0.90551179647445679" bottom="0.90551179647445679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pane ySplit="13" topLeftCell="A14" activePane="bottomLeft" state="frozenSplit"/>
      <selection pane="bottomLeft" activeCell="B7" sqref="B7:B10"/>
    </sheetView>
  </sheetViews>
  <sheetFormatPr defaultRowHeight="12.6" customHeight="1"/>
  <cols>
    <col min="1" max="1" width="11.7109375" style="2" customWidth="1"/>
    <col min="2" max="2" width="55.7109375" style="2" customWidth="1"/>
    <col min="3" max="3" width="13.5703125" style="2" customWidth="1"/>
    <col min="4" max="4" width="13.7109375" style="2" hidden="1" customWidth="1"/>
    <col min="5" max="5" width="13.85546875" style="2" hidden="1" customWidth="1"/>
    <col min="6" max="16384" width="9.140625" style="2"/>
  </cols>
  <sheetData>
    <row r="1" spans="1:5" ht="18" customHeight="1">
      <c r="A1" s="118" t="s">
        <v>71</v>
      </c>
      <c r="B1" s="119"/>
      <c r="C1" s="119"/>
      <c r="D1" s="119"/>
      <c r="E1" s="119"/>
    </row>
    <row r="2" spans="1:5" ht="12" customHeight="1">
      <c r="A2" s="120" t="s">
        <v>72</v>
      </c>
      <c r="B2" s="121" t="str">
        <f>'Krycí list'!E5</f>
        <v>MŠ Na Kopci - hrací prvky, chodníky</v>
      </c>
      <c r="C2" s="122"/>
      <c r="D2" s="122"/>
      <c r="E2" s="122"/>
    </row>
    <row r="3" spans="1:5" ht="12" customHeight="1">
      <c r="A3" s="120" t="s">
        <v>73</v>
      </c>
      <c r="B3" s="121" t="str">
        <f>'Krycí list'!E7</f>
        <v xml:space="preserve"> </v>
      </c>
      <c r="C3" s="123"/>
      <c r="D3" s="121"/>
      <c r="E3" s="124"/>
    </row>
    <row r="4" spans="1:5" ht="12" customHeight="1">
      <c r="A4" s="120" t="s">
        <v>74</v>
      </c>
      <c r="B4" s="121" t="str">
        <f>'Krycí list'!E9</f>
        <v xml:space="preserve"> </v>
      </c>
      <c r="C4" s="123"/>
      <c r="D4" s="121"/>
      <c r="E4" s="124"/>
    </row>
    <row r="5" spans="1:5" ht="12" customHeight="1">
      <c r="A5" s="121" t="s">
        <v>75</v>
      </c>
      <c r="B5" s="121" t="str">
        <f>'Krycí list'!P5</f>
        <v xml:space="preserve"> </v>
      </c>
      <c r="C5" s="123"/>
      <c r="D5" s="121"/>
      <c r="E5" s="124"/>
    </row>
    <row r="6" spans="1:5" ht="6" customHeight="1">
      <c r="A6" s="121"/>
      <c r="B6" s="121"/>
      <c r="C6" s="123"/>
      <c r="D6" s="121"/>
      <c r="E6" s="124"/>
    </row>
    <row r="7" spans="1:5" ht="12" customHeight="1">
      <c r="A7" s="121" t="s">
        <v>76</v>
      </c>
      <c r="B7" s="121"/>
      <c r="C7" s="123"/>
      <c r="D7" s="121"/>
      <c r="E7" s="124"/>
    </row>
    <row r="8" spans="1:5" ht="12" customHeight="1">
      <c r="A8" s="121" t="s">
        <v>77</v>
      </c>
      <c r="B8" s="121"/>
      <c r="C8" s="123"/>
      <c r="D8" s="121"/>
      <c r="E8" s="124"/>
    </row>
    <row r="9" spans="1:5" ht="12" customHeight="1">
      <c r="A9" s="121" t="s">
        <v>78</v>
      </c>
      <c r="B9" s="162"/>
      <c r="C9" s="123"/>
      <c r="D9" s="121"/>
      <c r="E9" s="124"/>
    </row>
    <row r="10" spans="1:5" ht="6" customHeight="1">
      <c r="A10" s="119"/>
      <c r="B10" s="119"/>
      <c r="C10" s="119"/>
      <c r="D10" s="119"/>
      <c r="E10" s="119"/>
    </row>
    <row r="11" spans="1:5" ht="12" customHeight="1">
      <c r="A11" s="125" t="s">
        <v>79</v>
      </c>
      <c r="B11" s="126" t="s">
        <v>80</v>
      </c>
      <c r="C11" s="127" t="s">
        <v>81</v>
      </c>
      <c r="D11" s="128" t="s">
        <v>82</v>
      </c>
      <c r="E11" s="127" t="s">
        <v>83</v>
      </c>
    </row>
    <row r="12" spans="1:5" ht="12" customHeight="1">
      <c r="A12" s="129">
        <v>1</v>
      </c>
      <c r="B12" s="130">
        <v>2</v>
      </c>
      <c r="C12" s="131">
        <v>3</v>
      </c>
      <c r="D12" s="132">
        <v>4</v>
      </c>
      <c r="E12" s="131">
        <v>5</v>
      </c>
    </row>
    <row r="13" spans="1:5" ht="4.1500000000000004" customHeight="1">
      <c r="A13" s="133"/>
      <c r="B13" s="134"/>
      <c r="C13" s="134"/>
      <c r="D13" s="134"/>
      <c r="E13" s="135"/>
    </row>
    <row r="14" spans="1:5" s="136" customFormat="1" ht="11.45" customHeight="1">
      <c r="A14" s="137">
        <v>1</v>
      </c>
      <c r="B14" s="138" t="str">
        <f>Rozpocet!B14</f>
        <v>Komunikace pozemní</v>
      </c>
      <c r="C14" s="139">
        <f>Rozpocet!F14</f>
        <v>0</v>
      </c>
      <c r="D14" s="140">
        <f>Rozpocet!H14</f>
        <v>7.3200000000000001E-2</v>
      </c>
      <c r="E14" s="140">
        <f>Rozpocet!J14</f>
        <v>0</v>
      </c>
    </row>
    <row r="15" spans="1:5" s="136" customFormat="1" ht="11.45" customHeight="1">
      <c r="A15" s="137">
        <v>2</v>
      </c>
      <c r="B15" s="138" t="str">
        <f>Rozpocet!B20</f>
        <v>Ostatní konstrukce a práce, bourání</v>
      </c>
      <c r="C15" s="139">
        <f>Rozpocet!F20</f>
        <v>0</v>
      </c>
      <c r="D15" s="140"/>
      <c r="E15" s="140"/>
    </row>
    <row r="16" spans="1:5" s="136" customFormat="1" ht="11.45" customHeight="1">
      <c r="A16" s="137">
        <v>3</v>
      </c>
      <c r="B16" s="138" t="str">
        <f>Rozpocet!B26</f>
        <v>Chodník ze zámkové dlažby</v>
      </c>
      <c r="C16" s="139">
        <f>Rozpocet!F26</f>
        <v>0</v>
      </c>
      <c r="D16" s="140"/>
      <c r="E16" s="140"/>
    </row>
    <row r="17" spans="1:5" s="136" customFormat="1" ht="11.45" customHeight="1">
      <c r="A17" s="137">
        <v>4</v>
      </c>
      <c r="B17" s="138" t="str">
        <f>Rozpocet!B32</f>
        <v>Dopadové plochy</v>
      </c>
      <c r="C17" s="139">
        <f>Rozpocet!F32</f>
        <v>0</v>
      </c>
      <c r="D17" s="140"/>
      <c r="E17" s="140"/>
    </row>
    <row r="18" spans="1:5" s="136" customFormat="1" ht="11.45" customHeight="1">
      <c r="A18" s="137">
        <v>5</v>
      </c>
      <c r="B18" s="138" t="str">
        <f>Rozpocet!B36</f>
        <v>Herní prvky</v>
      </c>
      <c r="C18" s="139">
        <f>Rozpocet!F36</f>
        <v>0</v>
      </c>
      <c r="D18" s="140" t="e">
        <f>Rozpocet!H20</f>
        <v>#REF!</v>
      </c>
      <c r="E18" s="140" t="e">
        <f>Rozpocet!J20</f>
        <v>#REF!</v>
      </c>
    </row>
    <row r="19" spans="1:5" s="141" customFormat="1" ht="11.45" customHeight="1">
      <c r="B19" s="142" t="s">
        <v>84</v>
      </c>
      <c r="C19" s="143">
        <f>SUM(C14:C18)</f>
        <v>0</v>
      </c>
      <c r="D19" s="144" t="e">
        <f>Rozpocet!H41</f>
        <v>#REF!</v>
      </c>
      <c r="E19" s="144" t="e">
        <f>Rozpocet!J41</f>
        <v>#REF!</v>
      </c>
    </row>
  </sheetData>
  <phoneticPr fontId="2" type="noConversion"/>
  <printOptions horizontalCentered="1"/>
  <pageMargins left="1.1023621559143066" right="1.1023621559143066" top="0.78740155696868896" bottom="0.78740155696868896" header="0" footer="0"/>
  <pageSetup paperSize="9" scale="97" fitToHeight="9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1"/>
  <sheetViews>
    <sheetView showGridLines="0" workbookViewId="0">
      <pane ySplit="13" topLeftCell="A14" activePane="bottomLeft" state="frozenSplit"/>
      <selection pane="bottomLeft" activeCell="D34" sqref="D34"/>
    </sheetView>
  </sheetViews>
  <sheetFormatPr defaultRowHeight="11.45" customHeight="1"/>
  <cols>
    <col min="1" max="1" width="8.85546875" style="2" customWidth="1"/>
    <col min="2" max="2" width="55.5703125" style="2" customWidth="1"/>
    <col min="3" max="3" width="4.7109375" style="2" customWidth="1"/>
    <col min="4" max="4" width="9.85546875" style="2" customWidth="1"/>
    <col min="5" max="5" width="9.7109375" style="2" customWidth="1"/>
    <col min="6" max="6" width="13.5703125" style="2" customWidth="1"/>
    <col min="7" max="7" width="10.5703125" style="2" hidden="1" customWidth="1"/>
    <col min="8" max="8" width="10.85546875" style="2" hidden="1" customWidth="1"/>
    <col min="9" max="9" width="9.7109375" style="2" hidden="1" customWidth="1"/>
    <col min="10" max="10" width="11.5703125" style="2" hidden="1" customWidth="1"/>
    <col min="11" max="11" width="5.28515625" style="2" customWidth="1"/>
    <col min="12" max="12" width="7" style="2" hidden="1" customWidth="1"/>
    <col min="13" max="13" width="7.28515625" style="2" hidden="1" customWidth="1"/>
    <col min="14" max="16" width="9.140625" style="2" hidden="1" customWidth="1"/>
    <col min="17" max="17" width="0" style="2" hidden="1" customWidth="1"/>
    <col min="18" max="16384" width="9.140625" style="2"/>
  </cols>
  <sheetData>
    <row r="1" spans="1:18" ht="18" customHeight="1">
      <c r="A1" s="118" t="s">
        <v>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  <c r="M1" s="146"/>
      <c r="N1" s="145"/>
      <c r="O1" s="145"/>
      <c r="P1" s="145"/>
      <c r="Q1" s="145"/>
    </row>
    <row r="2" spans="1:18" ht="10.9" customHeight="1">
      <c r="A2" s="120" t="s">
        <v>72</v>
      </c>
      <c r="B2" s="121" t="str">
        <f>Rekapitulace!B2</f>
        <v>MŠ Na Kopci - hrací prvky, chodníky</v>
      </c>
      <c r="C2" s="121"/>
      <c r="D2" s="121"/>
      <c r="E2" s="121"/>
      <c r="F2" s="121"/>
      <c r="G2" s="121"/>
      <c r="H2" s="121"/>
      <c r="I2" s="145"/>
      <c r="J2" s="145"/>
      <c r="K2" s="145"/>
      <c r="L2" s="146"/>
      <c r="M2" s="146"/>
      <c r="N2" s="145"/>
      <c r="O2" s="145"/>
      <c r="P2" s="145"/>
      <c r="Q2" s="145"/>
    </row>
    <row r="3" spans="1:18" ht="10.9" customHeight="1">
      <c r="A3" s="120" t="s">
        <v>73</v>
      </c>
      <c r="B3" s="121"/>
      <c r="C3" s="121"/>
      <c r="D3" s="121"/>
      <c r="E3" s="121"/>
      <c r="F3" s="121"/>
      <c r="G3" s="121"/>
      <c r="H3" s="121"/>
      <c r="I3" s="145"/>
      <c r="J3" s="145"/>
      <c r="K3" s="145"/>
      <c r="L3" s="146"/>
      <c r="M3" s="146"/>
      <c r="N3" s="145"/>
      <c r="O3" s="145"/>
      <c r="P3" s="145"/>
      <c r="Q3" s="145"/>
    </row>
    <row r="4" spans="1:18" ht="10.9" customHeight="1">
      <c r="A4" s="120" t="s">
        <v>74</v>
      </c>
      <c r="B4" s="121"/>
      <c r="C4" s="121"/>
      <c r="D4" s="121"/>
      <c r="E4" s="121"/>
      <c r="F4" s="121"/>
      <c r="G4" s="121"/>
      <c r="H4" s="121"/>
      <c r="I4" s="145"/>
      <c r="J4" s="145"/>
      <c r="K4" s="145"/>
      <c r="L4" s="146"/>
      <c r="M4" s="146"/>
      <c r="N4" s="145"/>
      <c r="O4" s="145"/>
      <c r="P4" s="145"/>
      <c r="Q4" s="145"/>
    </row>
    <row r="5" spans="1:18" ht="10.9" customHeight="1">
      <c r="A5" s="121" t="s">
        <v>86</v>
      </c>
      <c r="B5" s="121"/>
      <c r="C5" s="121"/>
      <c r="D5" s="121"/>
      <c r="E5" s="121"/>
      <c r="F5" s="121"/>
      <c r="G5" s="121"/>
      <c r="H5" s="121"/>
      <c r="I5" s="145"/>
      <c r="J5" s="145"/>
      <c r="K5" s="145"/>
      <c r="L5" s="146"/>
      <c r="M5" s="146"/>
      <c r="N5" s="145"/>
      <c r="O5" s="145"/>
      <c r="P5" s="145"/>
      <c r="Q5" s="145"/>
    </row>
    <row r="6" spans="1:18" ht="6" customHeight="1">
      <c r="A6" s="121"/>
      <c r="B6" s="121"/>
      <c r="C6" s="121"/>
      <c r="D6" s="121"/>
      <c r="E6" s="121"/>
      <c r="F6" s="121"/>
      <c r="G6" s="121"/>
      <c r="H6" s="121"/>
      <c r="I6" s="145"/>
      <c r="J6" s="145"/>
      <c r="K6" s="145"/>
      <c r="L6" s="146"/>
      <c r="M6" s="146"/>
      <c r="N6" s="145"/>
      <c r="O6" s="145"/>
      <c r="P6" s="145"/>
      <c r="Q6" s="145"/>
    </row>
    <row r="7" spans="1:18" ht="10.9" customHeight="1">
      <c r="A7" s="121" t="s">
        <v>76</v>
      </c>
      <c r="B7" s="121"/>
      <c r="C7" s="121"/>
      <c r="D7" s="121"/>
      <c r="E7" s="121"/>
      <c r="F7" s="121"/>
      <c r="G7" s="121"/>
      <c r="H7" s="121"/>
      <c r="I7" s="145"/>
      <c r="J7" s="145"/>
      <c r="K7" s="145"/>
      <c r="L7" s="146"/>
      <c r="M7" s="146"/>
      <c r="N7" s="145"/>
      <c r="O7" s="145"/>
      <c r="P7" s="145"/>
      <c r="Q7" s="145"/>
    </row>
    <row r="8" spans="1:18" ht="10.9" customHeight="1">
      <c r="A8" s="121" t="s">
        <v>77</v>
      </c>
      <c r="B8" s="121"/>
      <c r="C8" s="121"/>
      <c r="D8" s="121"/>
      <c r="E8" s="121"/>
      <c r="F8" s="121"/>
      <c r="G8" s="121"/>
      <c r="H8" s="121"/>
      <c r="I8" s="145"/>
      <c r="J8" s="145"/>
      <c r="K8" s="145"/>
      <c r="L8" s="146"/>
      <c r="M8" s="146"/>
      <c r="N8" s="145"/>
      <c r="O8" s="145"/>
      <c r="P8" s="145"/>
      <c r="Q8" s="145"/>
    </row>
    <row r="9" spans="1:18" ht="10.9" customHeight="1">
      <c r="A9" s="121" t="s">
        <v>78</v>
      </c>
      <c r="B9" s="162"/>
      <c r="C9" s="121"/>
      <c r="D9" s="121"/>
      <c r="E9" s="121"/>
      <c r="F9" s="121"/>
      <c r="G9" s="121"/>
      <c r="H9" s="121"/>
      <c r="I9" s="145"/>
      <c r="J9" s="145"/>
      <c r="K9" s="145"/>
      <c r="L9" s="146"/>
      <c r="M9" s="146"/>
      <c r="N9" s="145"/>
      <c r="O9" s="145"/>
      <c r="P9" s="145"/>
      <c r="Q9" s="145"/>
    </row>
    <row r="10" spans="1:18" ht="4.9000000000000004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6"/>
      <c r="M10" s="146"/>
      <c r="N10" s="145"/>
      <c r="O10" s="145"/>
      <c r="P10" s="145"/>
      <c r="Q10" s="145"/>
    </row>
    <row r="11" spans="1:18" ht="22.15" customHeight="1">
      <c r="A11" s="125" t="s">
        <v>87</v>
      </c>
      <c r="B11" s="126" t="s">
        <v>80</v>
      </c>
      <c r="C11" s="126" t="s">
        <v>88</v>
      </c>
      <c r="D11" s="126" t="s">
        <v>89</v>
      </c>
      <c r="E11" s="126" t="s">
        <v>90</v>
      </c>
      <c r="F11" s="126" t="s">
        <v>81</v>
      </c>
      <c r="G11" s="126" t="s">
        <v>91</v>
      </c>
      <c r="H11" s="126" t="s">
        <v>82</v>
      </c>
      <c r="I11" s="126" t="s">
        <v>92</v>
      </c>
      <c r="J11" s="126" t="s">
        <v>93</v>
      </c>
      <c r="K11" s="126" t="s">
        <v>94</v>
      </c>
      <c r="L11" s="147" t="s">
        <v>95</v>
      </c>
      <c r="M11" s="148" t="s">
        <v>96</v>
      </c>
      <c r="N11" s="126"/>
      <c r="O11" s="126"/>
      <c r="P11" s="126"/>
      <c r="Q11" s="149" t="s">
        <v>97</v>
      </c>
      <c r="R11" s="150"/>
    </row>
    <row r="12" spans="1:18" ht="10.9" customHeight="1">
      <c r="A12" s="129">
        <v>1</v>
      </c>
      <c r="B12" s="130">
        <v>5</v>
      </c>
      <c r="C12" s="130">
        <v>6</v>
      </c>
      <c r="D12" s="130">
        <v>7</v>
      </c>
      <c r="E12" s="130">
        <v>8</v>
      </c>
      <c r="F12" s="130">
        <v>9</v>
      </c>
      <c r="G12" s="130"/>
      <c r="H12" s="130"/>
      <c r="I12" s="130"/>
      <c r="J12" s="130"/>
      <c r="K12" s="130">
        <v>10</v>
      </c>
      <c r="L12" s="151">
        <v>11</v>
      </c>
      <c r="M12" s="152">
        <v>12</v>
      </c>
      <c r="N12" s="130"/>
      <c r="O12" s="130"/>
      <c r="P12" s="130"/>
      <c r="Q12" s="153">
        <v>11</v>
      </c>
      <c r="R12" s="150"/>
    </row>
    <row r="13" spans="1:18" ht="4.1500000000000004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6"/>
      <c r="M13" s="154"/>
      <c r="N13" s="145"/>
      <c r="O13" s="145"/>
      <c r="P13" s="145"/>
      <c r="Q13" s="145"/>
    </row>
    <row r="14" spans="1:18" s="136" customFormat="1" ht="11.45" customHeight="1">
      <c r="B14" s="138" t="s">
        <v>98</v>
      </c>
      <c r="F14" s="139">
        <f>SUM(F15:F19)</f>
        <v>0</v>
      </c>
      <c r="H14" s="140">
        <f>SUM(H15:H18)</f>
        <v>7.3200000000000001E-2</v>
      </c>
      <c r="J14" s="140">
        <f>SUM(J15:J18)</f>
        <v>0</v>
      </c>
      <c r="M14" s="138" t="s">
        <v>99</v>
      </c>
    </row>
    <row r="15" spans="1:18" s="14" customFormat="1" ht="12" customHeight="1">
      <c r="A15" s="155">
        <v>1</v>
      </c>
      <c r="B15" s="156" t="s">
        <v>100</v>
      </c>
      <c r="C15" s="155" t="s">
        <v>101</v>
      </c>
      <c r="D15" s="157">
        <v>30</v>
      </c>
      <c r="E15" s="158"/>
      <c r="F15" s="158">
        <f>D15*E15</f>
        <v>0</v>
      </c>
      <c r="G15" s="157">
        <v>0</v>
      </c>
      <c r="H15" s="159">
        <f>D15*G15</f>
        <v>0</v>
      </c>
      <c r="I15" s="157">
        <v>0</v>
      </c>
      <c r="J15" s="159">
        <f>D15*I15</f>
        <v>0</v>
      </c>
      <c r="K15" s="160">
        <v>21</v>
      </c>
      <c r="L15" s="161">
        <v>4</v>
      </c>
      <c r="M15" s="14" t="s">
        <v>102</v>
      </c>
    </row>
    <row r="16" spans="1:18" s="14" customFormat="1" ht="27" customHeight="1">
      <c r="A16" s="155">
        <v>2</v>
      </c>
      <c r="B16" s="156" t="s">
        <v>103</v>
      </c>
      <c r="C16" s="155" t="s">
        <v>101</v>
      </c>
      <c r="D16" s="157">
        <v>120</v>
      </c>
      <c r="E16" s="158"/>
      <c r="F16" s="158">
        <f>D16*E16</f>
        <v>0</v>
      </c>
      <c r="G16" s="157">
        <v>0</v>
      </c>
      <c r="H16" s="159">
        <f>D16*G16</f>
        <v>0</v>
      </c>
      <c r="I16" s="157">
        <v>0</v>
      </c>
      <c r="J16" s="159">
        <f>D16*I16</f>
        <v>0</v>
      </c>
      <c r="K16" s="160">
        <v>21</v>
      </c>
      <c r="L16" s="161">
        <v>4</v>
      </c>
      <c r="M16" s="14" t="s">
        <v>102</v>
      </c>
    </row>
    <row r="17" spans="1:13" s="14" customFormat="1" ht="12" customHeight="1">
      <c r="A17" s="155">
        <v>3</v>
      </c>
      <c r="B17" s="156" t="s">
        <v>104</v>
      </c>
      <c r="C17" s="155" t="s">
        <v>101</v>
      </c>
      <c r="D17" s="157">
        <v>120</v>
      </c>
      <c r="E17" s="158"/>
      <c r="F17" s="158">
        <f>D17*E17</f>
        <v>0</v>
      </c>
      <c r="G17" s="157">
        <v>6.0999999999999997E-4</v>
      </c>
      <c r="H17" s="159">
        <f>D17*G17</f>
        <v>7.3200000000000001E-2</v>
      </c>
      <c r="I17" s="157">
        <v>0</v>
      </c>
      <c r="J17" s="159">
        <f>D17*I17</f>
        <v>0</v>
      </c>
      <c r="K17" s="160">
        <v>21</v>
      </c>
      <c r="L17" s="161">
        <v>4</v>
      </c>
      <c r="M17" s="14" t="s">
        <v>102</v>
      </c>
    </row>
    <row r="18" spans="1:13" s="14" customFormat="1" ht="21.6" customHeight="1">
      <c r="A18" s="155">
        <v>4</v>
      </c>
      <c r="B18" s="156" t="s">
        <v>105</v>
      </c>
      <c r="C18" s="155" t="s">
        <v>101</v>
      </c>
      <c r="D18" s="157">
        <v>120</v>
      </c>
      <c r="E18" s="158"/>
      <c r="F18" s="158">
        <f>D18*E18</f>
        <v>0</v>
      </c>
      <c r="G18" s="157">
        <v>0</v>
      </c>
      <c r="H18" s="159">
        <f>D18*G18</f>
        <v>0</v>
      </c>
      <c r="I18" s="157">
        <v>0</v>
      </c>
      <c r="J18" s="159">
        <f>D18*I18</f>
        <v>0</v>
      </c>
      <c r="K18" s="160">
        <v>21</v>
      </c>
      <c r="L18" s="161">
        <v>4</v>
      </c>
      <c r="M18" s="14" t="s">
        <v>102</v>
      </c>
    </row>
    <row r="19" spans="1:13" s="14" customFormat="1" ht="12.6" customHeight="1">
      <c r="A19" s="155">
        <v>5</v>
      </c>
      <c r="B19" s="156" t="s">
        <v>110</v>
      </c>
      <c r="C19" s="155" t="s">
        <v>107</v>
      </c>
      <c r="D19" s="157">
        <v>145</v>
      </c>
      <c r="E19" s="158"/>
      <c r="F19" s="158">
        <f>D19*E19</f>
        <v>0</v>
      </c>
      <c r="G19" s="157"/>
      <c r="H19" s="159"/>
      <c r="I19" s="157"/>
      <c r="J19" s="159"/>
      <c r="K19" s="160">
        <v>21</v>
      </c>
      <c r="L19" s="161"/>
    </row>
    <row r="20" spans="1:13" s="136" customFormat="1" ht="11.45" customHeight="1">
      <c r="B20" s="138" t="s">
        <v>106</v>
      </c>
      <c r="F20" s="139">
        <f>SUM(F21:F25)</f>
        <v>0</v>
      </c>
      <c r="H20" s="140" t="e">
        <f>#REF!</f>
        <v>#REF!</v>
      </c>
      <c r="J20" s="140" t="e">
        <f>#REF!</f>
        <v>#REF!</v>
      </c>
      <c r="K20" s="160"/>
      <c r="M20" s="138" t="s">
        <v>99</v>
      </c>
    </row>
    <row r="21" spans="1:13" s="14" customFormat="1" ht="24" customHeight="1">
      <c r="A21" s="155">
        <v>6</v>
      </c>
      <c r="B21" s="156" t="s">
        <v>123</v>
      </c>
      <c r="C21" s="155" t="s">
        <v>101</v>
      </c>
      <c r="D21" s="157">
        <v>160</v>
      </c>
      <c r="E21" s="158"/>
      <c r="F21" s="158">
        <f>D21*E21</f>
        <v>0</v>
      </c>
      <c r="G21" s="157"/>
      <c r="H21" s="159"/>
      <c r="I21" s="157"/>
      <c r="J21" s="159"/>
      <c r="K21" s="160">
        <v>21</v>
      </c>
      <c r="L21" s="161"/>
    </row>
    <row r="22" spans="1:13" s="14" customFormat="1" ht="18.600000000000001" customHeight="1">
      <c r="A22" s="155">
        <v>7</v>
      </c>
      <c r="B22" s="156" t="s">
        <v>121</v>
      </c>
      <c r="C22" s="155" t="s">
        <v>120</v>
      </c>
      <c r="D22" s="157">
        <v>21</v>
      </c>
      <c r="E22" s="158"/>
      <c r="F22" s="158">
        <f>D22*E22</f>
        <v>0</v>
      </c>
      <c r="G22" s="157"/>
      <c r="H22" s="159"/>
      <c r="I22" s="157"/>
      <c r="J22" s="159"/>
      <c r="K22" s="160">
        <v>21</v>
      </c>
      <c r="L22" s="161"/>
    </row>
    <row r="23" spans="1:13" s="14" customFormat="1" ht="12" customHeight="1">
      <c r="A23" s="155">
        <v>8</v>
      </c>
      <c r="B23" s="156" t="s">
        <v>122</v>
      </c>
      <c r="C23" s="155" t="s">
        <v>101</v>
      </c>
      <c r="D23" s="157">
        <v>238</v>
      </c>
      <c r="E23" s="158"/>
      <c r="F23" s="158">
        <f>D23*E23</f>
        <v>0</v>
      </c>
      <c r="G23" s="157"/>
      <c r="H23" s="159"/>
      <c r="I23" s="157"/>
      <c r="J23" s="159"/>
      <c r="K23" s="160">
        <v>21</v>
      </c>
      <c r="L23" s="161"/>
    </row>
    <row r="24" spans="1:13" s="14" customFormat="1" ht="12" customHeight="1">
      <c r="A24" s="155">
        <v>9</v>
      </c>
      <c r="B24" s="156" t="s">
        <v>111</v>
      </c>
      <c r="C24" s="155" t="s">
        <v>112</v>
      </c>
      <c r="D24" s="157">
        <v>36</v>
      </c>
      <c r="E24" s="158"/>
      <c r="F24" s="158">
        <f>D24*E24</f>
        <v>0</v>
      </c>
      <c r="G24" s="157"/>
      <c r="H24" s="159"/>
      <c r="I24" s="157"/>
      <c r="J24" s="159"/>
      <c r="K24" s="160">
        <v>21</v>
      </c>
      <c r="L24" s="161"/>
    </row>
    <row r="25" spans="1:13" s="14" customFormat="1" ht="12" customHeight="1">
      <c r="A25" s="155">
        <v>10</v>
      </c>
      <c r="B25" s="156" t="s">
        <v>119</v>
      </c>
      <c r="C25" s="155" t="s">
        <v>112</v>
      </c>
      <c r="D25" s="157">
        <v>36</v>
      </c>
      <c r="E25" s="158"/>
      <c r="F25" s="158">
        <f>D25*E25</f>
        <v>0</v>
      </c>
      <c r="G25" s="157"/>
      <c r="H25" s="159"/>
      <c r="I25" s="157"/>
      <c r="J25" s="159"/>
      <c r="K25" s="160">
        <v>21</v>
      </c>
      <c r="L25" s="161"/>
    </row>
    <row r="26" spans="1:13" s="14" customFormat="1" ht="12" customHeight="1">
      <c r="A26" s="155"/>
      <c r="B26" s="138" t="s">
        <v>116</v>
      </c>
      <c r="C26" s="155"/>
      <c r="D26" s="157"/>
      <c r="E26" s="158"/>
      <c r="F26" s="139">
        <f>SUM(F27:F31)</f>
        <v>0</v>
      </c>
      <c r="G26" s="157"/>
      <c r="H26" s="159"/>
      <c r="I26" s="157"/>
      <c r="J26" s="159"/>
      <c r="K26" s="160"/>
      <c r="L26" s="161"/>
    </row>
    <row r="27" spans="1:13" s="14" customFormat="1" ht="12" customHeight="1">
      <c r="A27" s="155">
        <v>11</v>
      </c>
      <c r="B27" s="156" t="s">
        <v>110</v>
      </c>
      <c r="C27" s="155" t="s">
        <v>107</v>
      </c>
      <c r="D27" s="157">
        <v>46</v>
      </c>
      <c r="E27" s="158"/>
      <c r="F27" s="158">
        <f>D27*E27</f>
        <v>0</v>
      </c>
      <c r="G27" s="157"/>
      <c r="H27" s="159"/>
      <c r="I27" s="157"/>
      <c r="J27" s="159"/>
      <c r="K27" s="160">
        <v>21</v>
      </c>
      <c r="L27" s="161"/>
    </row>
    <row r="28" spans="1:13" s="14" customFormat="1" ht="20.45" customHeight="1">
      <c r="A28" s="155">
        <v>12</v>
      </c>
      <c r="B28" s="156" t="s">
        <v>124</v>
      </c>
      <c r="C28" s="155" t="s">
        <v>120</v>
      </c>
      <c r="D28" s="157">
        <v>11.5</v>
      </c>
      <c r="E28" s="158"/>
      <c r="F28" s="158">
        <f>D28*E28</f>
        <v>0</v>
      </c>
      <c r="G28" s="157"/>
      <c r="H28" s="159"/>
      <c r="I28" s="157"/>
      <c r="J28" s="159"/>
      <c r="K28" s="160">
        <v>21</v>
      </c>
      <c r="L28" s="161"/>
    </row>
    <row r="29" spans="1:13" s="14" customFormat="1" ht="12" customHeight="1">
      <c r="A29" s="155">
        <v>13</v>
      </c>
      <c r="B29" s="156" t="s">
        <v>125</v>
      </c>
      <c r="C29" s="155" t="s">
        <v>120</v>
      </c>
      <c r="D29" s="157">
        <v>9.1999999999999993</v>
      </c>
      <c r="E29" s="158"/>
      <c r="F29" s="158">
        <f>D29*E29</f>
        <v>0</v>
      </c>
      <c r="G29" s="157"/>
      <c r="H29" s="159"/>
      <c r="I29" s="157"/>
      <c r="J29" s="159"/>
      <c r="K29" s="160">
        <v>21</v>
      </c>
      <c r="L29" s="161"/>
    </row>
    <row r="30" spans="1:13" s="14" customFormat="1" ht="12" customHeight="1">
      <c r="A30" s="155">
        <v>14</v>
      </c>
      <c r="B30" s="156" t="s">
        <v>126</v>
      </c>
      <c r="C30" s="155" t="s">
        <v>101</v>
      </c>
      <c r="D30" s="157">
        <v>23</v>
      </c>
      <c r="E30" s="158"/>
      <c r="F30" s="158">
        <f>D30*E30</f>
        <v>0</v>
      </c>
      <c r="G30" s="157"/>
      <c r="H30" s="159"/>
      <c r="I30" s="157"/>
      <c r="J30" s="159"/>
      <c r="K30" s="160">
        <v>21</v>
      </c>
      <c r="L30" s="161"/>
    </row>
    <row r="31" spans="1:13" s="14" customFormat="1" ht="12" customHeight="1">
      <c r="A31" s="155">
        <v>15</v>
      </c>
      <c r="B31" s="156" t="s">
        <v>127</v>
      </c>
      <c r="C31" s="155" t="s">
        <v>101</v>
      </c>
      <c r="D31" s="157">
        <v>23</v>
      </c>
      <c r="E31" s="158"/>
      <c r="F31" s="158">
        <f>D31*E31</f>
        <v>0</v>
      </c>
      <c r="G31" s="157"/>
      <c r="H31" s="159"/>
      <c r="I31" s="157"/>
      <c r="J31" s="159"/>
      <c r="K31" s="160">
        <v>21</v>
      </c>
      <c r="L31" s="161"/>
    </row>
    <row r="32" spans="1:13" s="14" customFormat="1" ht="12" customHeight="1">
      <c r="A32" s="155"/>
      <c r="B32" s="138" t="s">
        <v>117</v>
      </c>
      <c r="C32" s="155"/>
      <c r="D32" s="157"/>
      <c r="E32" s="158"/>
      <c r="F32" s="139">
        <f>SUM(F33:F35)</f>
        <v>0</v>
      </c>
      <c r="G32" s="157"/>
      <c r="H32" s="159"/>
      <c r="I32" s="157"/>
      <c r="J32" s="159"/>
      <c r="K32" s="160">
        <v>21</v>
      </c>
      <c r="L32" s="161"/>
    </row>
    <row r="33" spans="1:12" s="14" customFormat="1" ht="12" customHeight="1">
      <c r="A33" s="155">
        <v>16</v>
      </c>
      <c r="B33" s="156" t="s">
        <v>128</v>
      </c>
      <c r="C33" s="155" t="s">
        <v>107</v>
      </c>
      <c r="D33" s="157">
        <v>40</v>
      </c>
      <c r="E33" s="158"/>
      <c r="F33" s="158">
        <f>D33*E33</f>
        <v>0</v>
      </c>
      <c r="G33" s="157"/>
      <c r="H33" s="159"/>
      <c r="I33" s="157"/>
      <c r="J33" s="159"/>
      <c r="K33" s="160">
        <v>21</v>
      </c>
      <c r="L33" s="161"/>
    </row>
    <row r="34" spans="1:12" s="14" customFormat="1" ht="12" customHeight="1">
      <c r="A34" s="155">
        <v>17</v>
      </c>
      <c r="B34" s="156" t="s">
        <v>129</v>
      </c>
      <c r="C34" s="155" t="s">
        <v>101</v>
      </c>
      <c r="D34" s="157">
        <v>70</v>
      </c>
      <c r="E34" s="158"/>
      <c r="F34" s="158">
        <f>D34*E34</f>
        <v>0</v>
      </c>
      <c r="G34" s="157"/>
      <c r="H34" s="159"/>
      <c r="I34" s="157"/>
      <c r="J34" s="159"/>
      <c r="K34" s="160">
        <v>21</v>
      </c>
      <c r="L34" s="161"/>
    </row>
    <row r="35" spans="1:12" s="14" customFormat="1" ht="12" customHeight="1">
      <c r="A35" s="155">
        <v>18</v>
      </c>
      <c r="B35" s="156" t="s">
        <v>130</v>
      </c>
      <c r="C35" s="155" t="s">
        <v>120</v>
      </c>
      <c r="D35" s="157">
        <v>24.5</v>
      </c>
      <c r="E35" s="158"/>
      <c r="F35" s="158">
        <f>D35*E35</f>
        <v>0</v>
      </c>
      <c r="G35" s="157"/>
      <c r="H35" s="159"/>
      <c r="I35" s="157"/>
      <c r="J35" s="159"/>
      <c r="K35" s="160">
        <v>21</v>
      </c>
      <c r="L35" s="161"/>
    </row>
    <row r="36" spans="1:12" s="14" customFormat="1" ht="12" customHeight="1">
      <c r="A36" s="155"/>
      <c r="B36" s="138" t="s">
        <v>118</v>
      </c>
      <c r="C36" s="155"/>
      <c r="D36" s="157"/>
      <c r="E36" s="158"/>
      <c r="F36" s="139">
        <f>SUM(F37:F40)</f>
        <v>0</v>
      </c>
      <c r="G36" s="157"/>
      <c r="H36" s="159"/>
      <c r="I36" s="157"/>
      <c r="J36" s="159"/>
      <c r="K36" s="160"/>
      <c r="L36" s="161"/>
    </row>
    <row r="37" spans="1:12" s="14" customFormat="1" ht="12" customHeight="1">
      <c r="A37" s="155">
        <v>19</v>
      </c>
      <c r="B37" s="156" t="s">
        <v>131</v>
      </c>
      <c r="C37" s="155" t="s">
        <v>113</v>
      </c>
      <c r="D37" s="157">
        <v>1</v>
      </c>
      <c r="E37" s="158"/>
      <c r="F37" s="158">
        <f>D37*E37</f>
        <v>0</v>
      </c>
      <c r="G37" s="157"/>
      <c r="H37" s="159"/>
      <c r="I37" s="157"/>
      <c r="J37" s="159"/>
      <c r="K37" s="160">
        <v>21</v>
      </c>
      <c r="L37" s="161"/>
    </row>
    <row r="38" spans="1:12" s="14" customFormat="1" ht="12" customHeight="1">
      <c r="A38" s="155">
        <v>20</v>
      </c>
      <c r="B38" s="156" t="s">
        <v>114</v>
      </c>
      <c r="C38" s="155" t="s">
        <v>113</v>
      </c>
      <c r="D38" s="157">
        <v>1</v>
      </c>
      <c r="E38" s="158"/>
      <c r="F38" s="158">
        <f>D38*E38</f>
        <v>0</v>
      </c>
      <c r="G38" s="157"/>
      <c r="H38" s="159"/>
      <c r="I38" s="157"/>
      <c r="J38" s="159"/>
      <c r="K38" s="160">
        <v>21</v>
      </c>
      <c r="L38" s="161"/>
    </row>
    <row r="39" spans="1:12" s="14" customFormat="1" ht="12" customHeight="1">
      <c r="A39" s="155">
        <v>21</v>
      </c>
      <c r="B39" s="156" t="s">
        <v>43</v>
      </c>
      <c r="C39" s="155"/>
      <c r="D39" s="157">
        <v>1</v>
      </c>
      <c r="E39" s="158"/>
      <c r="F39" s="158">
        <f>D39*E39</f>
        <v>0</v>
      </c>
      <c r="G39" s="157"/>
      <c r="H39" s="159"/>
      <c r="I39" s="157"/>
      <c r="J39" s="159"/>
      <c r="K39" s="160">
        <v>21</v>
      </c>
      <c r="L39" s="161"/>
    </row>
    <row r="40" spans="1:12" s="14" customFormat="1" ht="12" customHeight="1">
      <c r="A40" s="155">
        <v>22</v>
      </c>
      <c r="B40" s="156" t="s">
        <v>115</v>
      </c>
      <c r="C40" s="155"/>
      <c r="D40" s="157">
        <v>1</v>
      </c>
      <c r="E40" s="158"/>
      <c r="F40" s="158">
        <f>D40*E40</f>
        <v>0</v>
      </c>
      <c r="G40" s="157"/>
      <c r="H40" s="159"/>
      <c r="I40" s="157"/>
      <c r="J40" s="159"/>
      <c r="K40" s="160">
        <v>21</v>
      </c>
      <c r="L40" s="161"/>
    </row>
    <row r="41" spans="1:12" s="141" customFormat="1" ht="11.45" customHeight="1">
      <c r="B41" s="142" t="s">
        <v>84</v>
      </c>
      <c r="F41" s="143">
        <f>F36+F32+F26+F20+F14</f>
        <v>0</v>
      </c>
      <c r="H41" s="144" t="e">
        <f>#REF!</f>
        <v>#REF!</v>
      </c>
      <c r="J41" s="144" t="e">
        <f>#REF!</f>
        <v>#REF!</v>
      </c>
    </row>
  </sheetData>
  <phoneticPr fontId="2" type="noConversion"/>
  <printOptions horizontalCentered="1"/>
  <pageMargins left="0.59055119752883911" right="0.59055119752883911" top="0.59055119752883911" bottom="0.59055119752883911" header="0" footer="0"/>
  <pageSetup paperSize="9" scale="84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7" defaultRowHeight="12.6" customHeight="1"/>
  <cols>
    <col min="1" max="16384" width="7" style="1"/>
  </cols>
  <sheetData/>
  <phoneticPr fontId="2" type="noConversion"/>
  <pageMargins left="0.69999998807907104" right="0.69999998807907104" top="0.75" bottom="0.75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Rekapitulace</vt:lpstr>
      <vt:lpstr>Rozpocet</vt:lpstr>
      <vt:lpstr>#Figury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Štěpáníková Martina</dc:creator>
  <cp:lastModifiedBy>KM</cp:lastModifiedBy>
  <cp:lastPrinted>2016-04-13T10:08:03Z</cp:lastPrinted>
  <dcterms:created xsi:type="dcterms:W3CDTF">2015-10-27T11:41:03Z</dcterms:created>
  <dcterms:modified xsi:type="dcterms:W3CDTF">2016-05-12T19:02:49Z</dcterms:modified>
</cp:coreProperties>
</file>